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.hadadi\Desktop\آمار 1402\پاسخ\"/>
    </mc:Choice>
  </mc:AlternateContent>
  <bookViews>
    <workbookView xWindow="480" yWindow="510" windowWidth="22695" windowHeight="9615" activeTab="8"/>
  </bookViews>
  <sheets>
    <sheet name="ایجرود" sheetId="4" r:id="rId1"/>
    <sheet name="سلطانیه " sheetId="13" r:id="rId2"/>
    <sheet name="طارم" sheetId="14" r:id="rId3"/>
    <sheet name="ابهر" sheetId="15" r:id="rId4"/>
    <sheet name="خدابنده" sheetId="17" r:id="rId5"/>
    <sheet name="خرمدره" sheetId="16" r:id="rId6"/>
    <sheet name="ماهنشان" sheetId="18" r:id="rId7"/>
    <sheet name="زنجان" sheetId="19" r:id="rId8"/>
    <sheet name="استان" sheetId="20" r:id="rId9"/>
  </sheets>
  <definedNames>
    <definedName name="_xlnm.Print_Area" localSheetId="3">ابهر!$A$1:$J$49</definedName>
    <definedName name="_xlnm.Print_Area" localSheetId="8">استان!$A$1:$J$50</definedName>
    <definedName name="_xlnm.Print_Area" localSheetId="0">ایجرود!$A$1:$J$49</definedName>
    <definedName name="_xlnm.Print_Area" localSheetId="4">خدابنده!$A$1:$J$49</definedName>
    <definedName name="_xlnm.Print_Area" localSheetId="5">خرمدره!$A$1:$J$49</definedName>
    <definedName name="_xlnm.Print_Area" localSheetId="7">زنجان!$A$1:$J$49</definedName>
    <definedName name="_xlnm.Print_Area" localSheetId="1">'سلطانیه '!$A$1:$J$49</definedName>
    <definedName name="_xlnm.Print_Area" localSheetId="2">طارم!$A$1:$J$49</definedName>
    <definedName name="_xlnm.Print_Area" localSheetId="6">ماهنشان!$A$1:$J$49</definedName>
  </definedNames>
  <calcPr calcId="152511"/>
  <fileRecoveryPr autoRecover="0"/>
</workbook>
</file>

<file path=xl/calcChain.xml><?xml version="1.0" encoding="utf-8"?>
<calcChain xmlns="http://schemas.openxmlformats.org/spreadsheetml/2006/main">
  <c r="H49" i="13" l="1"/>
  <c r="E49" i="13"/>
  <c r="F49" i="13"/>
  <c r="C49" i="13"/>
  <c r="C47" i="20"/>
  <c r="C39" i="20"/>
  <c r="C31" i="20"/>
  <c r="C18" i="20"/>
  <c r="F13" i="20"/>
  <c r="G47" i="15"/>
  <c r="H47" i="15"/>
  <c r="F47" i="15"/>
  <c r="H48" i="19"/>
  <c r="F31" i="16"/>
  <c r="D47" i="17" l="1"/>
  <c r="E47" i="17"/>
  <c r="F47" i="17"/>
  <c r="G47" i="17"/>
  <c r="H47" i="17"/>
  <c r="C47" i="17"/>
  <c r="H9" i="17"/>
  <c r="H10" i="17"/>
  <c r="H11" i="17"/>
  <c r="H12" i="17"/>
  <c r="H5" i="17"/>
  <c r="H6" i="17"/>
  <c r="F38" i="4"/>
  <c r="H5" i="4"/>
  <c r="H6" i="4"/>
  <c r="H9" i="4"/>
  <c r="H10" i="4"/>
  <c r="H11" i="4"/>
  <c r="H12" i="4"/>
  <c r="H4" i="4"/>
  <c r="H9" i="14"/>
  <c r="H10" i="14"/>
  <c r="H11" i="14"/>
  <c r="H12" i="14"/>
  <c r="H5" i="14"/>
  <c r="H6" i="14"/>
  <c r="D47" i="19" l="1"/>
  <c r="E47" i="19"/>
  <c r="F47" i="19"/>
  <c r="G47" i="19"/>
  <c r="H47" i="19"/>
  <c r="I47" i="18"/>
  <c r="D47" i="18"/>
  <c r="E47" i="18"/>
  <c r="F47" i="18"/>
  <c r="G47" i="18"/>
  <c r="H47" i="18"/>
  <c r="C47" i="18"/>
  <c r="D47" i="16"/>
  <c r="E47" i="16"/>
  <c r="F47" i="16"/>
  <c r="G47" i="16"/>
  <c r="H47" i="16"/>
  <c r="C47" i="16"/>
  <c r="D47" i="14"/>
  <c r="E47" i="14"/>
  <c r="F47" i="14"/>
  <c r="G47" i="14"/>
  <c r="H47" i="14"/>
  <c r="C47" i="14"/>
  <c r="D47" i="13"/>
  <c r="E47" i="13"/>
  <c r="F47" i="13"/>
  <c r="G47" i="13"/>
  <c r="H47" i="13"/>
  <c r="C47" i="13"/>
  <c r="D47" i="4"/>
  <c r="E47" i="4"/>
  <c r="F47" i="4"/>
  <c r="G47" i="4"/>
  <c r="H47" i="4"/>
  <c r="C47" i="4"/>
  <c r="C18" i="4"/>
  <c r="F31" i="4" l="1"/>
  <c r="I48" i="4"/>
  <c r="H48" i="4"/>
  <c r="I48" i="13"/>
  <c r="H48" i="13"/>
  <c r="E48" i="13"/>
  <c r="E48" i="19"/>
  <c r="I48" i="15"/>
  <c r="H48" i="15"/>
  <c r="E48" i="15"/>
  <c r="I48" i="17"/>
  <c r="H48" i="17"/>
  <c r="E48" i="17"/>
  <c r="I48" i="18"/>
  <c r="H48" i="18"/>
  <c r="E48" i="18"/>
  <c r="I48" i="19"/>
  <c r="G38" i="19" l="1"/>
  <c r="F38" i="19"/>
  <c r="I38" i="19" s="1"/>
  <c r="D38" i="19"/>
  <c r="C38" i="19"/>
  <c r="I37" i="19"/>
  <c r="H37" i="19"/>
  <c r="E37" i="19"/>
  <c r="H36" i="19"/>
  <c r="E36" i="19"/>
  <c r="I35" i="19"/>
  <c r="H35" i="19"/>
  <c r="E35" i="19"/>
  <c r="I34" i="19"/>
  <c r="H34" i="19"/>
  <c r="E34" i="19"/>
  <c r="I33" i="19"/>
  <c r="H33" i="19"/>
  <c r="E33" i="19"/>
  <c r="I32" i="19"/>
  <c r="H32" i="19"/>
  <c r="E32" i="19"/>
  <c r="G31" i="19"/>
  <c r="F31" i="19"/>
  <c r="D31" i="19"/>
  <c r="C31" i="19"/>
  <c r="I30" i="19"/>
  <c r="H30" i="19"/>
  <c r="E30" i="19"/>
  <c r="H28" i="19"/>
  <c r="E28" i="19"/>
  <c r="H26" i="19"/>
  <c r="E26" i="19"/>
  <c r="H25" i="19"/>
  <c r="E25" i="19"/>
  <c r="I24" i="19"/>
  <c r="H24" i="19"/>
  <c r="E24" i="19"/>
  <c r="I23" i="19"/>
  <c r="H23" i="19"/>
  <c r="E23" i="19"/>
  <c r="I22" i="19"/>
  <c r="H22" i="19"/>
  <c r="E22" i="19"/>
  <c r="I21" i="19"/>
  <c r="H21" i="19"/>
  <c r="E21" i="19"/>
  <c r="I20" i="19"/>
  <c r="H20" i="19"/>
  <c r="E20" i="19"/>
  <c r="I19" i="19"/>
  <c r="H19" i="19"/>
  <c r="E19" i="19"/>
  <c r="G38" i="18"/>
  <c r="F38" i="18"/>
  <c r="I38" i="18" s="1"/>
  <c r="D38" i="18"/>
  <c r="C38" i="18"/>
  <c r="I37" i="18"/>
  <c r="H37" i="18"/>
  <c r="E37" i="18"/>
  <c r="H36" i="18"/>
  <c r="E36" i="18"/>
  <c r="I35" i="18"/>
  <c r="H35" i="18"/>
  <c r="E35" i="18"/>
  <c r="I34" i="18"/>
  <c r="H34" i="18"/>
  <c r="E34" i="18"/>
  <c r="I33" i="18"/>
  <c r="H33" i="18"/>
  <c r="E33" i="18"/>
  <c r="I32" i="18"/>
  <c r="H32" i="18"/>
  <c r="E32" i="18"/>
  <c r="G31" i="18"/>
  <c r="F31" i="18"/>
  <c r="D31" i="18"/>
  <c r="C31" i="18"/>
  <c r="I31" i="18" s="1"/>
  <c r="I30" i="18"/>
  <c r="H30" i="18"/>
  <c r="E30" i="18"/>
  <c r="H29" i="18"/>
  <c r="E29" i="18"/>
  <c r="H28" i="18"/>
  <c r="E28" i="18"/>
  <c r="H27" i="18"/>
  <c r="E27" i="18"/>
  <c r="E26" i="18"/>
  <c r="H25" i="18"/>
  <c r="E25" i="18"/>
  <c r="H24" i="18"/>
  <c r="E24" i="18"/>
  <c r="H23" i="18"/>
  <c r="E23" i="18"/>
  <c r="I22" i="18"/>
  <c r="H22" i="18"/>
  <c r="E22" i="18"/>
  <c r="E31" i="18" s="1"/>
  <c r="I21" i="18"/>
  <c r="H21" i="18"/>
  <c r="E21" i="18"/>
  <c r="I20" i="18"/>
  <c r="H20" i="18"/>
  <c r="E20" i="18"/>
  <c r="I19" i="18"/>
  <c r="H19" i="18"/>
  <c r="E19" i="18"/>
  <c r="G38" i="16"/>
  <c r="F38" i="16"/>
  <c r="I38" i="16" s="1"/>
  <c r="D38" i="16"/>
  <c r="C38" i="16"/>
  <c r="I37" i="16"/>
  <c r="H37" i="16"/>
  <c r="E37" i="16"/>
  <c r="H36" i="16"/>
  <c r="E36" i="16"/>
  <c r="H35" i="16"/>
  <c r="E35" i="16"/>
  <c r="I34" i="16"/>
  <c r="H34" i="16"/>
  <c r="E34" i="16"/>
  <c r="H33" i="16"/>
  <c r="E33" i="16"/>
  <c r="H32" i="16"/>
  <c r="H38" i="16" s="1"/>
  <c r="E32" i="16"/>
  <c r="I31" i="16"/>
  <c r="G31" i="16"/>
  <c r="D31" i="16"/>
  <c r="C31" i="16"/>
  <c r="I30" i="16"/>
  <c r="H30" i="16"/>
  <c r="E30" i="16"/>
  <c r="H29" i="16"/>
  <c r="E29" i="16"/>
  <c r="I28" i="16"/>
  <c r="H28" i="16"/>
  <c r="E28" i="16"/>
  <c r="H27" i="16"/>
  <c r="E27" i="16"/>
  <c r="H26" i="16"/>
  <c r="E26" i="16"/>
  <c r="H25" i="16"/>
  <c r="E25" i="16"/>
  <c r="H24" i="16"/>
  <c r="E24" i="16"/>
  <c r="H23" i="16"/>
  <c r="E23" i="16"/>
  <c r="H22" i="16"/>
  <c r="E22" i="16"/>
  <c r="I21" i="16"/>
  <c r="H21" i="16"/>
  <c r="E21" i="16"/>
  <c r="I20" i="16"/>
  <c r="H20" i="16"/>
  <c r="E20" i="16"/>
  <c r="H19" i="16"/>
  <c r="E19" i="16"/>
  <c r="E31" i="16" s="1"/>
  <c r="G38" i="17"/>
  <c r="F38" i="17"/>
  <c r="D38" i="17"/>
  <c r="C38" i="17"/>
  <c r="I37" i="17"/>
  <c r="H37" i="17"/>
  <c r="E37" i="17"/>
  <c r="H36" i="17"/>
  <c r="E36" i="17"/>
  <c r="I35" i="17"/>
  <c r="H35" i="17"/>
  <c r="E35" i="17"/>
  <c r="I34" i="17"/>
  <c r="H34" i="17"/>
  <c r="E34" i="17"/>
  <c r="I33" i="17"/>
  <c r="H33" i="17"/>
  <c r="E33" i="17"/>
  <c r="I32" i="17"/>
  <c r="H32" i="17"/>
  <c r="E32" i="17"/>
  <c r="G31" i="17"/>
  <c r="F31" i="17"/>
  <c r="I31" i="17" s="1"/>
  <c r="D31" i="17"/>
  <c r="C31" i="17"/>
  <c r="I30" i="17"/>
  <c r="H30" i="17"/>
  <c r="E30" i="17"/>
  <c r="H29" i="17"/>
  <c r="E29" i="17"/>
  <c r="I28" i="17"/>
  <c r="H28" i="17"/>
  <c r="E28" i="17"/>
  <c r="H27" i="17"/>
  <c r="E27" i="17"/>
  <c r="H26" i="17"/>
  <c r="E26" i="17"/>
  <c r="H25" i="17"/>
  <c r="E25" i="17"/>
  <c r="H24" i="17"/>
  <c r="H23" i="17"/>
  <c r="E23" i="17"/>
  <c r="H22" i="17"/>
  <c r="E22" i="17"/>
  <c r="I21" i="17"/>
  <c r="H21" i="17"/>
  <c r="E21" i="17"/>
  <c r="E31" i="17" s="1"/>
  <c r="I20" i="17"/>
  <c r="H20" i="17"/>
  <c r="E20" i="17"/>
  <c r="I19" i="17"/>
  <c r="H19" i="17"/>
  <c r="E19" i="17"/>
  <c r="C19" i="17"/>
  <c r="G38" i="15"/>
  <c r="F38" i="15"/>
  <c r="I38" i="15" s="1"/>
  <c r="D38" i="15"/>
  <c r="C38" i="15"/>
  <c r="I37" i="15"/>
  <c r="H37" i="15"/>
  <c r="E37" i="15"/>
  <c r="I36" i="15"/>
  <c r="H36" i="15"/>
  <c r="E36" i="15"/>
  <c r="H35" i="15"/>
  <c r="E35" i="15"/>
  <c r="I34" i="15"/>
  <c r="H34" i="15"/>
  <c r="E34" i="15"/>
  <c r="I33" i="15"/>
  <c r="H33" i="15"/>
  <c r="E33" i="15"/>
  <c r="H32" i="15"/>
  <c r="E32" i="15"/>
  <c r="G31" i="15"/>
  <c r="F31" i="15"/>
  <c r="D31" i="15"/>
  <c r="C31" i="15"/>
  <c r="I31" i="15" s="1"/>
  <c r="I30" i="15"/>
  <c r="H30" i="15"/>
  <c r="E30" i="15"/>
  <c r="H29" i="15"/>
  <c r="E29" i="15"/>
  <c r="I28" i="15"/>
  <c r="H28" i="15"/>
  <c r="E28" i="15"/>
  <c r="H27" i="15"/>
  <c r="H27" i="20" s="1"/>
  <c r="E27" i="15"/>
  <c r="H26" i="15"/>
  <c r="E26" i="15"/>
  <c r="I25" i="15"/>
  <c r="H25" i="15"/>
  <c r="E25" i="15"/>
  <c r="I24" i="15"/>
  <c r="H24" i="15"/>
  <c r="E24" i="15"/>
  <c r="I23" i="15"/>
  <c r="H23" i="15"/>
  <c r="E23" i="15"/>
  <c r="J22" i="15"/>
  <c r="H22" i="15"/>
  <c r="E22" i="15"/>
  <c r="I21" i="15"/>
  <c r="H21" i="15"/>
  <c r="E21" i="15"/>
  <c r="I20" i="15"/>
  <c r="H20" i="15"/>
  <c r="E20" i="15"/>
  <c r="I19" i="15"/>
  <c r="H19" i="15"/>
  <c r="E19" i="15"/>
  <c r="G38" i="14"/>
  <c r="F38" i="14"/>
  <c r="I38" i="14" s="1"/>
  <c r="D38" i="14"/>
  <c r="C38" i="14"/>
  <c r="I37" i="14"/>
  <c r="H37" i="14"/>
  <c r="E37" i="14"/>
  <c r="I36" i="14"/>
  <c r="H36" i="14"/>
  <c r="E36" i="14"/>
  <c r="E36" i="20" s="1"/>
  <c r="I35" i="14"/>
  <c r="H35" i="14"/>
  <c r="E35" i="14"/>
  <c r="I34" i="14"/>
  <c r="H34" i="14"/>
  <c r="E34" i="14"/>
  <c r="I33" i="14"/>
  <c r="H33" i="14"/>
  <c r="E33" i="14"/>
  <c r="I32" i="14"/>
  <c r="H32" i="14"/>
  <c r="E32" i="14"/>
  <c r="E38" i="14" s="1"/>
  <c r="G31" i="14"/>
  <c r="F31" i="14"/>
  <c r="D31" i="14"/>
  <c r="C31" i="14"/>
  <c r="I30" i="14"/>
  <c r="H30" i="14"/>
  <c r="E30" i="14"/>
  <c r="I29" i="14"/>
  <c r="H29" i="14"/>
  <c r="E29" i="14"/>
  <c r="I28" i="14"/>
  <c r="H28" i="14"/>
  <c r="E28" i="14"/>
  <c r="I27" i="14"/>
  <c r="H27" i="14"/>
  <c r="E27" i="14"/>
  <c r="I26" i="14"/>
  <c r="H26" i="14"/>
  <c r="E26" i="14"/>
  <c r="I25" i="14"/>
  <c r="H25" i="14"/>
  <c r="E25" i="14"/>
  <c r="H24" i="14"/>
  <c r="E24" i="14"/>
  <c r="I23" i="14"/>
  <c r="H23" i="14"/>
  <c r="E23" i="14"/>
  <c r="I22" i="14"/>
  <c r="H22" i="14"/>
  <c r="E22" i="14"/>
  <c r="C22" i="14"/>
  <c r="I21" i="14"/>
  <c r="H21" i="14"/>
  <c r="E21" i="14"/>
  <c r="I20" i="14"/>
  <c r="H20" i="14"/>
  <c r="H20" i="20" s="1"/>
  <c r="E20" i="14"/>
  <c r="I19" i="14"/>
  <c r="H19" i="14"/>
  <c r="E19" i="14"/>
  <c r="G38" i="13"/>
  <c r="F38" i="13"/>
  <c r="D38" i="13"/>
  <c r="C38" i="13"/>
  <c r="I37" i="13"/>
  <c r="H37" i="13"/>
  <c r="E37" i="13"/>
  <c r="H36" i="13"/>
  <c r="E36" i="13"/>
  <c r="H35" i="13"/>
  <c r="E35" i="13"/>
  <c r="I34" i="13"/>
  <c r="H34" i="13"/>
  <c r="E34" i="13"/>
  <c r="H33" i="13"/>
  <c r="E33" i="13"/>
  <c r="H32" i="13"/>
  <c r="E32" i="13"/>
  <c r="E38" i="13" s="1"/>
  <c r="G31" i="13"/>
  <c r="F31" i="13"/>
  <c r="D31" i="13"/>
  <c r="C31" i="13"/>
  <c r="I30" i="13"/>
  <c r="H30" i="13"/>
  <c r="E30" i="13"/>
  <c r="H29" i="13"/>
  <c r="E29" i="13"/>
  <c r="I28" i="13"/>
  <c r="H28" i="13"/>
  <c r="E28" i="13"/>
  <c r="H27" i="13"/>
  <c r="E27" i="13"/>
  <c r="H26" i="13"/>
  <c r="E26" i="13"/>
  <c r="H25" i="13"/>
  <c r="E25" i="13"/>
  <c r="H24" i="13"/>
  <c r="E24" i="13"/>
  <c r="I23" i="13"/>
  <c r="H23" i="13"/>
  <c r="E23" i="13"/>
  <c r="I22" i="13"/>
  <c r="H22" i="13"/>
  <c r="E22" i="13"/>
  <c r="I21" i="13"/>
  <c r="H21" i="13"/>
  <c r="E21" i="13"/>
  <c r="I20" i="13"/>
  <c r="H20" i="13"/>
  <c r="E20" i="13"/>
  <c r="I19" i="13"/>
  <c r="H19" i="13"/>
  <c r="E19" i="13"/>
  <c r="G38" i="4"/>
  <c r="D38" i="4"/>
  <c r="C38" i="4"/>
  <c r="I37" i="4"/>
  <c r="H37" i="4"/>
  <c r="E37" i="4"/>
  <c r="I36" i="4"/>
  <c r="H36" i="4"/>
  <c r="E36" i="4"/>
  <c r="I35" i="4"/>
  <c r="H35" i="4"/>
  <c r="E35" i="4"/>
  <c r="I34" i="4"/>
  <c r="H34" i="4"/>
  <c r="E34" i="4"/>
  <c r="I33" i="4"/>
  <c r="H33" i="4"/>
  <c r="E33" i="4"/>
  <c r="I32" i="4"/>
  <c r="H32" i="4"/>
  <c r="E32" i="4"/>
  <c r="E38" i="4" s="1"/>
  <c r="D31" i="4"/>
  <c r="C31" i="4"/>
  <c r="I31" i="4" s="1"/>
  <c r="I30" i="4"/>
  <c r="H30" i="4"/>
  <c r="E30" i="4"/>
  <c r="H29" i="4"/>
  <c r="E29" i="4"/>
  <c r="H28" i="4"/>
  <c r="E28" i="4"/>
  <c r="H27" i="4"/>
  <c r="E27" i="4"/>
  <c r="G26" i="4"/>
  <c r="G31" i="4" s="1"/>
  <c r="E26" i="4"/>
  <c r="I25" i="4"/>
  <c r="H25" i="4"/>
  <c r="E25" i="4"/>
  <c r="E24" i="4"/>
  <c r="H23" i="4"/>
  <c r="E23" i="4"/>
  <c r="H22" i="4"/>
  <c r="E22" i="4"/>
  <c r="I21" i="4"/>
  <c r="H21" i="4"/>
  <c r="E21" i="4"/>
  <c r="I20" i="4"/>
  <c r="H20" i="4"/>
  <c r="E20" i="4"/>
  <c r="I19" i="4"/>
  <c r="H19" i="4"/>
  <c r="E19" i="4"/>
  <c r="D4" i="20"/>
  <c r="D7" i="20" s="1"/>
  <c r="F4" i="20"/>
  <c r="G4" i="20"/>
  <c r="D5" i="20"/>
  <c r="F5" i="20"/>
  <c r="G5" i="20"/>
  <c r="D6" i="20"/>
  <c r="F6" i="20"/>
  <c r="G6" i="20"/>
  <c r="D8" i="20"/>
  <c r="F8" i="20"/>
  <c r="H8" i="20" s="1"/>
  <c r="G8" i="20"/>
  <c r="D9" i="20"/>
  <c r="F9" i="20"/>
  <c r="H9" i="20" s="1"/>
  <c r="G9" i="20"/>
  <c r="D10" i="20"/>
  <c r="F10" i="20"/>
  <c r="G10" i="20"/>
  <c r="D11" i="20"/>
  <c r="F11" i="20"/>
  <c r="G11" i="20"/>
  <c r="D12" i="20"/>
  <c r="F12" i="20"/>
  <c r="H12" i="20" s="1"/>
  <c r="G12" i="20"/>
  <c r="D14" i="20"/>
  <c r="F14" i="20"/>
  <c r="G14" i="20"/>
  <c r="D15" i="20"/>
  <c r="F15" i="20"/>
  <c r="D16" i="20"/>
  <c r="F16" i="20"/>
  <c r="G16" i="20"/>
  <c r="D17" i="20"/>
  <c r="F17" i="20"/>
  <c r="H17" i="20" s="1"/>
  <c r="G17" i="20"/>
  <c r="D19" i="20"/>
  <c r="F19" i="20"/>
  <c r="G19" i="20"/>
  <c r="D20" i="20"/>
  <c r="F20" i="20"/>
  <c r="G20" i="20"/>
  <c r="D21" i="20"/>
  <c r="F21" i="20"/>
  <c r="G21" i="20"/>
  <c r="D22" i="20"/>
  <c r="F22" i="20"/>
  <c r="G22" i="20"/>
  <c r="H22" i="20"/>
  <c r="D23" i="20"/>
  <c r="F23" i="20"/>
  <c r="G23" i="20"/>
  <c r="D24" i="20"/>
  <c r="F24" i="20"/>
  <c r="G24" i="20"/>
  <c r="D25" i="20"/>
  <c r="F25" i="20"/>
  <c r="G25" i="20"/>
  <c r="D26" i="20"/>
  <c r="F26" i="20"/>
  <c r="G26" i="20"/>
  <c r="D27" i="20"/>
  <c r="F27" i="20"/>
  <c r="G27" i="20"/>
  <c r="D28" i="20"/>
  <c r="F28" i="20"/>
  <c r="G28" i="20"/>
  <c r="D29" i="20"/>
  <c r="F29" i="20"/>
  <c r="G29" i="20"/>
  <c r="D30" i="20"/>
  <c r="F30" i="20"/>
  <c r="G30" i="20"/>
  <c r="D32" i="20"/>
  <c r="F32" i="20"/>
  <c r="G32" i="20"/>
  <c r="D33" i="20"/>
  <c r="F33" i="20"/>
  <c r="G33" i="20"/>
  <c r="D34" i="20"/>
  <c r="F34" i="20"/>
  <c r="G34" i="20"/>
  <c r="D35" i="20"/>
  <c r="F35" i="20"/>
  <c r="G35" i="20"/>
  <c r="D36" i="20"/>
  <c r="F36" i="20"/>
  <c r="G36" i="20"/>
  <c r="D37" i="20"/>
  <c r="F37" i="20"/>
  <c r="G37" i="20"/>
  <c r="G38" i="20"/>
  <c r="D39" i="20"/>
  <c r="F39" i="20"/>
  <c r="G39" i="20"/>
  <c r="D40" i="20"/>
  <c r="F40" i="20"/>
  <c r="G40" i="20"/>
  <c r="D41" i="20"/>
  <c r="F41" i="20"/>
  <c r="G41" i="20"/>
  <c r="D42" i="20"/>
  <c r="F42" i="20"/>
  <c r="G42" i="20"/>
  <c r="D43" i="20"/>
  <c r="F43" i="20"/>
  <c r="G43" i="20"/>
  <c r="D44" i="20"/>
  <c r="F44" i="20"/>
  <c r="G44" i="20"/>
  <c r="D45" i="20"/>
  <c r="F45" i="20"/>
  <c r="G45" i="20"/>
  <c r="D46" i="20"/>
  <c r="F46" i="20"/>
  <c r="G46" i="20"/>
  <c r="D48" i="20"/>
  <c r="F48" i="20"/>
  <c r="G48" i="20"/>
  <c r="C5" i="20"/>
  <c r="E5" i="20" s="1"/>
  <c r="C6" i="20"/>
  <c r="E6" i="20" s="1"/>
  <c r="C8" i="20"/>
  <c r="C9" i="20"/>
  <c r="E9" i="20" s="1"/>
  <c r="C10" i="20"/>
  <c r="E10" i="20" s="1"/>
  <c r="C11" i="20"/>
  <c r="E11" i="20" s="1"/>
  <c r="C12" i="20"/>
  <c r="C14" i="20"/>
  <c r="C15" i="20"/>
  <c r="E15" i="20" s="1"/>
  <c r="C16" i="20"/>
  <c r="C17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2" i="20"/>
  <c r="C33" i="20"/>
  <c r="C34" i="20"/>
  <c r="C35" i="20"/>
  <c r="C36" i="20"/>
  <c r="C37" i="20"/>
  <c r="C40" i="20"/>
  <c r="C41" i="20"/>
  <c r="C42" i="20"/>
  <c r="C43" i="20"/>
  <c r="C44" i="20"/>
  <c r="C45" i="20"/>
  <c r="C46" i="20"/>
  <c r="C48" i="20"/>
  <c r="C4" i="20"/>
  <c r="E16" i="20" l="1"/>
  <c r="G47" i="20"/>
  <c r="E14" i="20"/>
  <c r="F47" i="20"/>
  <c r="D31" i="20"/>
  <c r="D47" i="20"/>
  <c r="E32" i="20"/>
  <c r="G31" i="20"/>
  <c r="G7" i="20"/>
  <c r="H19" i="20"/>
  <c r="E30" i="20"/>
  <c r="E34" i="20"/>
  <c r="H35" i="20"/>
  <c r="C38" i="20"/>
  <c r="H31" i="13"/>
  <c r="I31" i="13"/>
  <c r="I38" i="13"/>
  <c r="E21" i="20"/>
  <c r="E31" i="15"/>
  <c r="H31" i="15"/>
  <c r="E38" i="17"/>
  <c r="I38" i="17"/>
  <c r="E23" i="20"/>
  <c r="H4" i="20"/>
  <c r="F7" i="20"/>
  <c r="E31" i="4"/>
  <c r="E38" i="15"/>
  <c r="E38" i="20" s="1"/>
  <c r="H31" i="16"/>
  <c r="E38" i="18"/>
  <c r="H37" i="20"/>
  <c r="H36" i="20"/>
  <c r="E31" i="19"/>
  <c r="E38" i="19"/>
  <c r="H14" i="20"/>
  <c r="F18" i="20"/>
  <c r="D13" i="20"/>
  <c r="D18" i="20"/>
  <c r="H5" i="20"/>
  <c r="E4" i="20"/>
  <c r="E7" i="20" s="1"/>
  <c r="C7" i="20"/>
  <c r="E17" i="20"/>
  <c r="E12" i="20"/>
  <c r="E8" i="20"/>
  <c r="C13" i="20"/>
  <c r="I48" i="20"/>
  <c r="H16" i="20"/>
  <c r="H11" i="20"/>
  <c r="H6" i="20"/>
  <c r="E31" i="13"/>
  <c r="H38" i="13"/>
  <c r="E38" i="16"/>
  <c r="H38" i="19"/>
  <c r="H38" i="15"/>
  <c r="H38" i="14"/>
  <c r="H38" i="17"/>
  <c r="I31" i="14"/>
  <c r="H31" i="14"/>
  <c r="H31" i="17"/>
  <c r="H38" i="18"/>
  <c r="H31" i="18"/>
  <c r="F31" i="20"/>
  <c r="H31" i="19"/>
  <c r="I31" i="19"/>
  <c r="H10" i="20"/>
  <c r="H13" i="20" s="1"/>
  <c r="G13" i="20"/>
  <c r="H26" i="20"/>
  <c r="H25" i="20"/>
  <c r="E25" i="20"/>
  <c r="H30" i="20"/>
  <c r="H28" i="20"/>
  <c r="E29" i="20"/>
  <c r="H24" i="20"/>
  <c r="H23" i="20"/>
  <c r="H29" i="20"/>
  <c r="E20" i="20"/>
  <c r="H21" i="20"/>
  <c r="E19" i="20"/>
  <c r="E27" i="20"/>
  <c r="H33" i="20"/>
  <c r="E33" i="20"/>
  <c r="E35" i="20"/>
  <c r="E22" i="20"/>
  <c r="H34" i="20"/>
  <c r="E37" i="20"/>
  <c r="D38" i="20"/>
  <c r="E31" i="14"/>
  <c r="F38" i="20"/>
  <c r="H32" i="20"/>
  <c r="E24" i="20"/>
  <c r="E26" i="20"/>
  <c r="E28" i="20"/>
  <c r="H31" i="4"/>
  <c r="H38" i="4"/>
  <c r="I38" i="4"/>
  <c r="D49" i="20" l="1"/>
  <c r="E13" i="20"/>
  <c r="C49" i="20"/>
  <c r="E31" i="20"/>
  <c r="E18" i="20"/>
  <c r="I38" i="20"/>
  <c r="H7" i="20"/>
  <c r="H38" i="20"/>
  <c r="F49" i="20"/>
  <c r="H31" i="20"/>
  <c r="I46" i="18"/>
  <c r="H46" i="18"/>
  <c r="J42" i="15"/>
  <c r="J43" i="15"/>
  <c r="J45" i="15"/>
  <c r="J46" i="15"/>
  <c r="I44" i="15"/>
  <c r="I46" i="15"/>
  <c r="H40" i="14"/>
  <c r="H41" i="14"/>
  <c r="H42" i="14"/>
  <c r="H43" i="14"/>
  <c r="H44" i="14"/>
  <c r="H45" i="14"/>
  <c r="H46" i="14"/>
  <c r="H39" i="14"/>
  <c r="I40" i="4"/>
  <c r="I41" i="4"/>
  <c r="I45" i="4"/>
  <c r="H39" i="4"/>
  <c r="H40" i="4"/>
  <c r="H41" i="4"/>
  <c r="H42" i="4"/>
  <c r="H43" i="4"/>
  <c r="H44" i="4"/>
  <c r="H45" i="4"/>
  <c r="H46" i="4"/>
  <c r="H39" i="13"/>
  <c r="H40" i="13"/>
  <c r="H41" i="13"/>
  <c r="H42" i="13"/>
  <c r="H43" i="13"/>
  <c r="H44" i="13"/>
  <c r="H45" i="13"/>
  <c r="H46" i="13"/>
  <c r="H39" i="15"/>
  <c r="H40" i="15"/>
  <c r="H41" i="15"/>
  <c r="H42" i="15"/>
  <c r="H43" i="15"/>
  <c r="H44" i="15"/>
  <c r="H45" i="15"/>
  <c r="H46" i="15"/>
  <c r="H39" i="17"/>
  <c r="H40" i="17"/>
  <c r="H41" i="17"/>
  <c r="H42" i="17"/>
  <c r="H43" i="17"/>
  <c r="H44" i="17"/>
  <c r="H45" i="17"/>
  <c r="H46" i="17"/>
  <c r="H39" i="16"/>
  <c r="H40" i="16"/>
  <c r="H41" i="16"/>
  <c r="H42" i="16"/>
  <c r="H43" i="16"/>
  <c r="H44" i="16"/>
  <c r="H45" i="16"/>
  <c r="H46" i="16"/>
  <c r="H39" i="18"/>
  <c r="H40" i="18"/>
  <c r="H41" i="18"/>
  <c r="H42" i="18"/>
  <c r="H43" i="18"/>
  <c r="H44" i="18"/>
  <c r="H45" i="18"/>
  <c r="H10" i="18"/>
  <c r="I6" i="14" l="1"/>
  <c r="E6" i="14"/>
  <c r="E6" i="18"/>
  <c r="C7" i="18"/>
  <c r="E6" i="19"/>
  <c r="H46" i="19" l="1"/>
  <c r="H46" i="20" s="1"/>
  <c r="E46" i="19"/>
  <c r="E46" i="20" s="1"/>
  <c r="H45" i="19"/>
  <c r="H45" i="20" s="1"/>
  <c r="E45" i="19"/>
  <c r="E45" i="20" s="1"/>
  <c r="H44" i="19"/>
  <c r="H44" i="20" s="1"/>
  <c r="E44" i="19"/>
  <c r="E44" i="20" s="1"/>
  <c r="H43" i="19"/>
  <c r="H43" i="20" s="1"/>
  <c r="E43" i="19"/>
  <c r="E43" i="20" s="1"/>
  <c r="H42" i="19"/>
  <c r="H42" i="20" s="1"/>
  <c r="E42" i="19"/>
  <c r="E42" i="20" s="1"/>
  <c r="H41" i="19"/>
  <c r="H41" i="20" s="1"/>
  <c r="E41" i="19"/>
  <c r="E41" i="20" s="1"/>
  <c r="H40" i="19"/>
  <c r="H40" i="20" s="1"/>
  <c r="E40" i="19"/>
  <c r="E40" i="20" s="1"/>
  <c r="H39" i="19"/>
  <c r="H39" i="20" s="1"/>
  <c r="H47" i="20" s="1"/>
  <c r="E39" i="19"/>
  <c r="E39" i="20" s="1"/>
  <c r="E47" i="20" s="1"/>
  <c r="E17" i="19" l="1"/>
  <c r="F13" i="14" l="1"/>
  <c r="G13" i="14"/>
  <c r="J13" i="14" s="1"/>
  <c r="D13" i="14"/>
  <c r="J5" i="19" l="1"/>
  <c r="I5" i="19"/>
  <c r="H5" i="19"/>
  <c r="E5" i="19"/>
  <c r="J4" i="19"/>
  <c r="I4" i="19"/>
  <c r="H4" i="19"/>
  <c r="E4" i="19"/>
  <c r="I6" i="18"/>
  <c r="J5" i="18"/>
  <c r="I5" i="18"/>
  <c r="H5" i="18"/>
  <c r="E5" i="18"/>
  <c r="J4" i="18"/>
  <c r="I4" i="18"/>
  <c r="H4" i="18"/>
  <c r="E4" i="18"/>
  <c r="J5" i="16"/>
  <c r="I5" i="16"/>
  <c r="H5" i="16"/>
  <c r="E5" i="16"/>
  <c r="J4" i="16"/>
  <c r="I4" i="16"/>
  <c r="H4" i="16"/>
  <c r="E4" i="16"/>
  <c r="J5" i="17"/>
  <c r="I5" i="17"/>
  <c r="E5" i="17"/>
  <c r="J4" i="17"/>
  <c r="I4" i="17"/>
  <c r="H4" i="17"/>
  <c r="E4" i="17"/>
  <c r="J5" i="15"/>
  <c r="I5" i="15"/>
  <c r="H5" i="15"/>
  <c r="E5" i="15"/>
  <c r="J4" i="15"/>
  <c r="I4" i="15"/>
  <c r="H4" i="15"/>
  <c r="E4" i="15"/>
  <c r="J5" i="14"/>
  <c r="I5" i="14"/>
  <c r="E5" i="14"/>
  <c r="J4" i="14"/>
  <c r="I4" i="14"/>
  <c r="H4" i="14"/>
  <c r="E4" i="14"/>
  <c r="J5" i="13"/>
  <c r="I5" i="13"/>
  <c r="H5" i="13"/>
  <c r="E5" i="13"/>
  <c r="J4" i="13"/>
  <c r="I4" i="13"/>
  <c r="H4" i="13"/>
  <c r="E4" i="13"/>
  <c r="D18" i="17" l="1"/>
  <c r="E16" i="15"/>
  <c r="E9" i="15"/>
  <c r="H48" i="14"/>
  <c r="E12" i="14"/>
  <c r="J45" i="19" l="1"/>
  <c r="J46" i="19"/>
  <c r="J46" i="18"/>
  <c r="J39" i="14"/>
  <c r="J42" i="16"/>
  <c r="J43" i="16"/>
  <c r="J45" i="16"/>
  <c r="J46" i="16"/>
  <c r="J39" i="16"/>
  <c r="I48" i="16"/>
  <c r="H48" i="16"/>
  <c r="E48" i="16"/>
  <c r="I46" i="16"/>
  <c r="J17" i="16"/>
  <c r="H48" i="20" l="1"/>
  <c r="I43" i="17"/>
  <c r="J42" i="17"/>
  <c r="J43" i="17"/>
  <c r="J45" i="17"/>
  <c r="J46" i="17"/>
  <c r="E48" i="14"/>
  <c r="J42" i="13" l="1"/>
  <c r="J43" i="13"/>
  <c r="J46" i="13"/>
  <c r="C7" i="4"/>
  <c r="D7" i="4"/>
  <c r="F7" i="4"/>
  <c r="G7" i="4"/>
  <c r="E8" i="4"/>
  <c r="H8" i="4"/>
  <c r="I8" i="4"/>
  <c r="J8" i="4"/>
  <c r="E9" i="4"/>
  <c r="I9" i="4"/>
  <c r="E10" i="4"/>
  <c r="J10" i="4"/>
  <c r="E11" i="4"/>
  <c r="E12" i="4"/>
  <c r="C13" i="4"/>
  <c r="D13" i="4"/>
  <c r="F13" i="4"/>
  <c r="G13" i="4"/>
  <c r="E14" i="4"/>
  <c r="H14" i="4"/>
  <c r="E15" i="4"/>
  <c r="G15" i="4"/>
  <c r="E16" i="4"/>
  <c r="H16" i="4"/>
  <c r="E17" i="4"/>
  <c r="H17" i="4"/>
  <c r="J17" i="4"/>
  <c r="D18" i="4"/>
  <c r="F18" i="4"/>
  <c r="I39" i="4"/>
  <c r="J39" i="4"/>
  <c r="E48" i="4"/>
  <c r="E48" i="20" s="1"/>
  <c r="E49" i="20" s="1"/>
  <c r="H15" i="4" l="1"/>
  <c r="G15" i="20"/>
  <c r="J13" i="4"/>
  <c r="I13" i="4"/>
  <c r="G18" i="4"/>
  <c r="J18" i="4" s="1"/>
  <c r="H7" i="4"/>
  <c r="H18" i="4"/>
  <c r="H13" i="4"/>
  <c r="J47" i="4"/>
  <c r="D49" i="4"/>
  <c r="J7" i="4"/>
  <c r="I47" i="4"/>
  <c r="C49" i="4"/>
  <c r="E18" i="4"/>
  <c r="E13" i="4"/>
  <c r="E7" i="4"/>
  <c r="I7" i="4"/>
  <c r="F49" i="4"/>
  <c r="I6" i="20"/>
  <c r="C47" i="19"/>
  <c r="I41" i="19"/>
  <c r="I40" i="19"/>
  <c r="J39" i="19"/>
  <c r="I39" i="19"/>
  <c r="G18" i="19"/>
  <c r="F18" i="19"/>
  <c r="D18" i="19"/>
  <c r="C18" i="19"/>
  <c r="J17" i="19"/>
  <c r="H17" i="19"/>
  <c r="I16" i="19"/>
  <c r="H16" i="19"/>
  <c r="E16" i="19"/>
  <c r="H15" i="19"/>
  <c r="E15" i="19"/>
  <c r="H14" i="19"/>
  <c r="E14" i="19"/>
  <c r="G13" i="19"/>
  <c r="F13" i="19"/>
  <c r="D13" i="19"/>
  <c r="C13" i="19"/>
  <c r="H12" i="19"/>
  <c r="E12" i="19"/>
  <c r="H11" i="19"/>
  <c r="E11" i="19"/>
  <c r="J10" i="19"/>
  <c r="H10" i="19"/>
  <c r="E10" i="19"/>
  <c r="I9" i="19"/>
  <c r="H9" i="19"/>
  <c r="E9" i="19"/>
  <c r="J8" i="19"/>
  <c r="H8" i="19"/>
  <c r="E8" i="19"/>
  <c r="G7" i="19"/>
  <c r="F7" i="19"/>
  <c r="D7" i="19"/>
  <c r="C7" i="19"/>
  <c r="I6" i="19"/>
  <c r="H6" i="19"/>
  <c r="I45" i="18"/>
  <c r="J43" i="18"/>
  <c r="J42" i="18"/>
  <c r="I41" i="18"/>
  <c r="I40" i="18"/>
  <c r="J39" i="18"/>
  <c r="I39" i="18"/>
  <c r="G18" i="18"/>
  <c r="F18" i="18"/>
  <c r="D18" i="18"/>
  <c r="C18" i="18"/>
  <c r="J17" i="18"/>
  <c r="H17" i="18"/>
  <c r="E17" i="18"/>
  <c r="I16" i="18"/>
  <c r="H16" i="18"/>
  <c r="E16" i="18"/>
  <c r="H15" i="18"/>
  <c r="E15" i="18"/>
  <c r="H14" i="18"/>
  <c r="E14" i="18"/>
  <c r="G13" i="18"/>
  <c r="F13" i="18"/>
  <c r="D13" i="18"/>
  <c r="C13" i="18"/>
  <c r="H12" i="18"/>
  <c r="E12" i="18"/>
  <c r="H11" i="18"/>
  <c r="E11" i="18"/>
  <c r="J10" i="18"/>
  <c r="I10" i="18"/>
  <c r="E10" i="18"/>
  <c r="I9" i="18"/>
  <c r="H9" i="18"/>
  <c r="E9" i="18"/>
  <c r="J8" i="18"/>
  <c r="I8" i="18"/>
  <c r="H8" i="18"/>
  <c r="E8" i="18"/>
  <c r="G7" i="18"/>
  <c r="F7" i="18"/>
  <c r="D7" i="18"/>
  <c r="H6" i="18"/>
  <c r="I46" i="17"/>
  <c r="I42" i="17"/>
  <c r="I41" i="17"/>
  <c r="I40" i="17"/>
  <c r="J39" i="17"/>
  <c r="I39" i="17"/>
  <c r="G18" i="17"/>
  <c r="F18" i="17"/>
  <c r="C18" i="17"/>
  <c r="J17" i="17"/>
  <c r="H17" i="17"/>
  <c r="E17" i="17"/>
  <c r="I16" i="17"/>
  <c r="H16" i="17"/>
  <c r="E16" i="17"/>
  <c r="H15" i="17"/>
  <c r="E15" i="17"/>
  <c r="I14" i="17"/>
  <c r="H14" i="17"/>
  <c r="E14" i="17"/>
  <c r="G13" i="17"/>
  <c r="F13" i="17"/>
  <c r="D13" i="17"/>
  <c r="C13" i="17"/>
  <c r="E12" i="17"/>
  <c r="E11" i="17"/>
  <c r="J10" i="17"/>
  <c r="E10" i="17"/>
  <c r="I9" i="17"/>
  <c r="E9" i="17"/>
  <c r="J8" i="17"/>
  <c r="H8" i="17"/>
  <c r="E8" i="17"/>
  <c r="G7" i="17"/>
  <c r="F7" i="17"/>
  <c r="D7" i="17"/>
  <c r="C7" i="17"/>
  <c r="I47" i="19" l="1"/>
  <c r="G18" i="20"/>
  <c r="G49" i="20" s="1"/>
  <c r="H15" i="20"/>
  <c r="H18" i="20" s="1"/>
  <c r="H49" i="20" s="1"/>
  <c r="H49" i="4"/>
  <c r="I29" i="20"/>
  <c r="D49" i="18"/>
  <c r="I13" i="17"/>
  <c r="I18" i="19"/>
  <c r="J13" i="19"/>
  <c r="E7" i="19"/>
  <c r="J47" i="18"/>
  <c r="J13" i="18"/>
  <c r="J7" i="18"/>
  <c r="J45" i="20"/>
  <c r="E7" i="17"/>
  <c r="J43" i="20"/>
  <c r="J42" i="20"/>
  <c r="G49" i="4"/>
  <c r="I37" i="20"/>
  <c r="J18" i="19"/>
  <c r="H18" i="17"/>
  <c r="J46" i="20"/>
  <c r="H18" i="19"/>
  <c r="H7" i="19"/>
  <c r="H13" i="19"/>
  <c r="I13" i="19"/>
  <c r="J47" i="19"/>
  <c r="D49" i="19"/>
  <c r="J7" i="19"/>
  <c r="E18" i="19"/>
  <c r="C49" i="19"/>
  <c r="E13" i="19"/>
  <c r="H18" i="18"/>
  <c r="G49" i="18"/>
  <c r="H13" i="18"/>
  <c r="I18" i="18"/>
  <c r="H7" i="18"/>
  <c r="J18" i="18"/>
  <c r="E18" i="18"/>
  <c r="E13" i="18"/>
  <c r="C49" i="18"/>
  <c r="I13" i="18"/>
  <c r="E7" i="18"/>
  <c r="I7" i="18"/>
  <c r="J47" i="17"/>
  <c r="J18" i="17"/>
  <c r="H13" i="17"/>
  <c r="G49" i="17"/>
  <c r="J7" i="17"/>
  <c r="I18" i="17"/>
  <c r="F49" i="17"/>
  <c r="H7" i="17"/>
  <c r="E13" i="17"/>
  <c r="D49" i="17"/>
  <c r="J13" i="17"/>
  <c r="I47" i="17"/>
  <c r="E18" i="17"/>
  <c r="I14" i="20"/>
  <c r="C49" i="17"/>
  <c r="I7" i="17"/>
  <c r="I46" i="20"/>
  <c r="I10" i="20"/>
  <c r="I9" i="20"/>
  <c r="I36" i="20"/>
  <c r="I32" i="20"/>
  <c r="I11" i="20"/>
  <c r="J10" i="20"/>
  <c r="J17" i="20"/>
  <c r="J5" i="20"/>
  <c r="I28" i="20"/>
  <c r="I22" i="20"/>
  <c r="I20" i="20"/>
  <c r="I49" i="4"/>
  <c r="E49" i="4"/>
  <c r="I16" i="20"/>
  <c r="I21" i="20"/>
  <c r="I25" i="20"/>
  <c r="I27" i="20"/>
  <c r="I33" i="20"/>
  <c r="I35" i="20"/>
  <c r="J39" i="20"/>
  <c r="I40" i="20"/>
  <c r="I42" i="20"/>
  <c r="I44" i="20"/>
  <c r="I15" i="20"/>
  <c r="I24" i="20"/>
  <c r="I5" i="20"/>
  <c r="I8" i="20"/>
  <c r="I45" i="20"/>
  <c r="I23" i="20"/>
  <c r="I26" i="20"/>
  <c r="I34" i="20"/>
  <c r="I30" i="20"/>
  <c r="I39" i="20"/>
  <c r="I41" i="20"/>
  <c r="I43" i="20"/>
  <c r="I4" i="20"/>
  <c r="J8" i="20"/>
  <c r="I19" i="20"/>
  <c r="J4" i="20"/>
  <c r="F49" i="19"/>
  <c r="I7" i="19"/>
  <c r="G49" i="19"/>
  <c r="F49" i="18"/>
  <c r="I45" i="16"/>
  <c r="I40" i="16"/>
  <c r="I39" i="16"/>
  <c r="G18" i="16"/>
  <c r="F18" i="16"/>
  <c r="D18" i="16"/>
  <c r="C18" i="16"/>
  <c r="H17" i="16"/>
  <c r="E17" i="16"/>
  <c r="I16" i="16"/>
  <c r="H16" i="16"/>
  <c r="E16" i="16"/>
  <c r="H15" i="16"/>
  <c r="E15" i="16"/>
  <c r="H14" i="16"/>
  <c r="E14" i="16"/>
  <c r="G13" i="16"/>
  <c r="F13" i="16"/>
  <c r="D13" i="16"/>
  <c r="C13" i="16"/>
  <c r="H12" i="16"/>
  <c r="E12" i="16"/>
  <c r="H11" i="16"/>
  <c r="E11" i="16"/>
  <c r="J10" i="16"/>
  <c r="I10" i="16"/>
  <c r="H10" i="16"/>
  <c r="E10" i="16"/>
  <c r="I9" i="16"/>
  <c r="H9" i="16"/>
  <c r="E9" i="16"/>
  <c r="J8" i="16"/>
  <c r="I8" i="16"/>
  <c r="H8" i="16"/>
  <c r="E8" i="16"/>
  <c r="G7" i="16"/>
  <c r="F7" i="16"/>
  <c r="D7" i="16"/>
  <c r="C7" i="16"/>
  <c r="I40" i="15"/>
  <c r="J39" i="15"/>
  <c r="I39" i="15"/>
  <c r="G18" i="15"/>
  <c r="F18" i="15"/>
  <c r="D18" i="15"/>
  <c r="C18" i="15"/>
  <c r="J17" i="15"/>
  <c r="H17" i="15"/>
  <c r="E17" i="15"/>
  <c r="I16" i="15"/>
  <c r="H16" i="15"/>
  <c r="H15" i="15"/>
  <c r="E15" i="15"/>
  <c r="H14" i="15"/>
  <c r="E14" i="15"/>
  <c r="G13" i="15"/>
  <c r="F13" i="15"/>
  <c r="D13" i="15"/>
  <c r="C13" i="15"/>
  <c r="H12" i="15"/>
  <c r="E12" i="15"/>
  <c r="H11" i="15"/>
  <c r="E11" i="15"/>
  <c r="J10" i="15"/>
  <c r="H10" i="15"/>
  <c r="E10" i="15"/>
  <c r="I9" i="15"/>
  <c r="H9" i="15"/>
  <c r="J8" i="15"/>
  <c r="H8" i="15"/>
  <c r="E8" i="15"/>
  <c r="G7" i="15"/>
  <c r="F7" i="15"/>
  <c r="D7" i="15"/>
  <c r="C7" i="15"/>
  <c r="I48" i="14"/>
  <c r="I44" i="14"/>
  <c r="I39" i="14"/>
  <c r="G18" i="14"/>
  <c r="F18" i="14"/>
  <c r="D18" i="14"/>
  <c r="C18" i="14"/>
  <c r="H17" i="14"/>
  <c r="E17" i="14"/>
  <c r="I16" i="14"/>
  <c r="H16" i="14"/>
  <c r="E16" i="14"/>
  <c r="I15" i="14"/>
  <c r="H15" i="14"/>
  <c r="E15" i="14"/>
  <c r="H14" i="14"/>
  <c r="E14" i="14"/>
  <c r="C13" i="14"/>
  <c r="I13" i="14" s="1"/>
  <c r="I11" i="14"/>
  <c r="E11" i="14"/>
  <c r="J10" i="14"/>
  <c r="E10" i="14"/>
  <c r="I9" i="14"/>
  <c r="E9" i="14"/>
  <c r="J8" i="14"/>
  <c r="H8" i="14"/>
  <c r="E8" i="14"/>
  <c r="G7" i="14"/>
  <c r="F7" i="14"/>
  <c r="D7" i="14"/>
  <c r="C7" i="14"/>
  <c r="I45" i="13"/>
  <c r="I42" i="13"/>
  <c r="I41" i="13"/>
  <c r="I40" i="13"/>
  <c r="J39" i="13"/>
  <c r="I39" i="13"/>
  <c r="G18" i="13"/>
  <c r="F18" i="13"/>
  <c r="D18" i="13"/>
  <c r="C18" i="13"/>
  <c r="J17" i="13"/>
  <c r="H17" i="13"/>
  <c r="E17" i="13"/>
  <c r="I16" i="13"/>
  <c r="H16" i="13"/>
  <c r="E16" i="13"/>
  <c r="H15" i="13"/>
  <c r="E15" i="13"/>
  <c r="H14" i="13"/>
  <c r="E14" i="13"/>
  <c r="G13" i="13"/>
  <c r="F13" i="13"/>
  <c r="D13" i="13"/>
  <c r="C13" i="13"/>
  <c r="H12" i="13"/>
  <c r="H11" i="13"/>
  <c r="J10" i="13"/>
  <c r="H10" i="13"/>
  <c r="E10" i="13"/>
  <c r="I9" i="13"/>
  <c r="H9" i="13"/>
  <c r="E9" i="13"/>
  <c r="J8" i="13"/>
  <c r="H8" i="13"/>
  <c r="E8" i="13"/>
  <c r="G7" i="13"/>
  <c r="F7" i="13"/>
  <c r="D7" i="13"/>
  <c r="C7" i="13"/>
  <c r="H13" i="14" l="1"/>
  <c r="E13" i="14"/>
  <c r="I7" i="14"/>
  <c r="J49" i="4"/>
  <c r="J18" i="16"/>
  <c r="I13" i="16"/>
  <c r="E18" i="15"/>
  <c r="J18" i="15"/>
  <c r="I18" i="14"/>
  <c r="J47" i="16"/>
  <c r="J13" i="16"/>
  <c r="J7" i="16"/>
  <c r="J49" i="17"/>
  <c r="I47" i="15"/>
  <c r="J47" i="14"/>
  <c r="J18" i="13"/>
  <c r="E7" i="15"/>
  <c r="J47" i="15"/>
  <c r="I18" i="15"/>
  <c r="H18" i="16"/>
  <c r="H49" i="19"/>
  <c r="J49" i="19"/>
  <c r="I49" i="19"/>
  <c r="E49" i="19"/>
  <c r="J49" i="18"/>
  <c r="H49" i="18"/>
  <c r="E49" i="18"/>
  <c r="I49" i="18"/>
  <c r="H13" i="16"/>
  <c r="G49" i="16"/>
  <c r="F49" i="16"/>
  <c r="I49" i="16" s="1"/>
  <c r="I18" i="16"/>
  <c r="I7" i="16"/>
  <c r="H7" i="16"/>
  <c r="D49" i="16"/>
  <c r="I47" i="16"/>
  <c r="E18" i="16"/>
  <c r="E13" i="16"/>
  <c r="E7" i="16"/>
  <c r="C49" i="16"/>
  <c r="I49" i="17"/>
  <c r="H49" i="17"/>
  <c r="E49" i="17"/>
  <c r="J13" i="20"/>
  <c r="H18" i="15"/>
  <c r="H13" i="15"/>
  <c r="F49" i="15"/>
  <c r="I13" i="15"/>
  <c r="H7" i="15"/>
  <c r="D49" i="15"/>
  <c r="J13" i="15"/>
  <c r="E13" i="15"/>
  <c r="C49" i="15"/>
  <c r="H18" i="14"/>
  <c r="F49" i="14"/>
  <c r="H7" i="14"/>
  <c r="D49" i="14"/>
  <c r="E7" i="14"/>
  <c r="I47" i="14"/>
  <c r="E18" i="14"/>
  <c r="C49" i="14"/>
  <c r="J18" i="20"/>
  <c r="H18" i="13"/>
  <c r="I18" i="13"/>
  <c r="H13" i="13"/>
  <c r="I7" i="13"/>
  <c r="H7" i="13"/>
  <c r="J47" i="13"/>
  <c r="D49" i="13"/>
  <c r="J13" i="13"/>
  <c r="J7" i="13"/>
  <c r="I47" i="13"/>
  <c r="E18" i="13"/>
  <c r="I13" i="20"/>
  <c r="I13" i="13"/>
  <c r="E13" i="13"/>
  <c r="E7" i="13"/>
  <c r="I31" i="20"/>
  <c r="I47" i="20"/>
  <c r="I18" i="20"/>
  <c r="J7" i="20"/>
  <c r="J47" i="20"/>
  <c r="I7" i="20"/>
  <c r="J7" i="15"/>
  <c r="G49" i="15"/>
  <c r="I7" i="15"/>
  <c r="G49" i="14"/>
  <c r="J7" i="14"/>
  <c r="G49" i="13"/>
  <c r="I49" i="20" l="1"/>
  <c r="J49" i="16"/>
  <c r="H49" i="16"/>
  <c r="E49" i="16"/>
  <c r="I49" i="15"/>
  <c r="H49" i="15"/>
  <c r="J49" i="15"/>
  <c r="E49" i="15"/>
  <c r="I49" i="14"/>
  <c r="H49" i="14"/>
  <c r="J49" i="14"/>
  <c r="E49" i="14"/>
  <c r="I49" i="13"/>
  <c r="J49" i="13"/>
  <c r="J49" i="20" l="1"/>
</calcChain>
</file>

<file path=xl/sharedStrings.xml><?xml version="1.0" encoding="utf-8"?>
<sst xmlns="http://schemas.openxmlformats.org/spreadsheetml/2006/main" count="585" uniqueCount="77">
  <si>
    <t>محصول</t>
  </si>
  <si>
    <t>سطح‏</t>
  </si>
  <si>
    <t>توليد</t>
  </si>
  <si>
    <t>عملكرد</t>
  </si>
  <si>
    <t>آبى‏</t>
  </si>
  <si>
    <t>ديم‏</t>
  </si>
  <si>
    <t>جمع‏</t>
  </si>
  <si>
    <t>گندم‏</t>
  </si>
  <si>
    <t>جو</t>
  </si>
  <si>
    <t>شلتوك‏</t>
  </si>
  <si>
    <t>غلات‏</t>
  </si>
  <si>
    <t>نخود</t>
  </si>
  <si>
    <t>لوبيا‏</t>
  </si>
  <si>
    <t>عدس‏</t>
  </si>
  <si>
    <t>سا‏يرحبوبا‏ت‏</t>
  </si>
  <si>
    <t>حبوبا‏ت‏</t>
  </si>
  <si>
    <t>چغندرقند</t>
  </si>
  <si>
    <t>کنجد</t>
  </si>
  <si>
    <t>كلزا‏</t>
  </si>
  <si>
    <t>محصولات‏ صنعتى‏</t>
  </si>
  <si>
    <t>سيب‏ زمينى‏</t>
  </si>
  <si>
    <t>پيا‏ز</t>
  </si>
  <si>
    <t>گوجه‏فرنگى‏</t>
  </si>
  <si>
    <t>سبزيجا‏ت‏</t>
  </si>
  <si>
    <t>خربزه‏</t>
  </si>
  <si>
    <t>هندوا‏نه‏</t>
  </si>
  <si>
    <t>خيا‏ر</t>
  </si>
  <si>
    <t>سا‏يرمحصولات‏جا‏ليزى‏</t>
  </si>
  <si>
    <t>محصولات‏جا‏ليزى‏</t>
  </si>
  <si>
    <t>يونجه‏</t>
  </si>
  <si>
    <t>ذرت علوفه ای</t>
  </si>
  <si>
    <t>سا‏يرنبا‏تا‏ت‏علوفه‏ا‏ى‏</t>
  </si>
  <si>
    <t>نبا‏تا‏ت‏علوفه‏ا‏ى‏</t>
  </si>
  <si>
    <t>كل‏ محصولات‏</t>
  </si>
  <si>
    <t>غلات</t>
  </si>
  <si>
    <t>حبوبات</t>
  </si>
  <si>
    <t>محصولات صنعتی</t>
  </si>
  <si>
    <t>سبزیجات</t>
  </si>
  <si>
    <t>محصولات جالیزی</t>
  </si>
  <si>
    <t>نباتات علوفه ای</t>
  </si>
  <si>
    <t>باقلا خشک</t>
  </si>
  <si>
    <t>گلرنگ</t>
  </si>
  <si>
    <t>سیر</t>
  </si>
  <si>
    <t>فلفل</t>
  </si>
  <si>
    <t>هویج</t>
  </si>
  <si>
    <t>بادنجان</t>
  </si>
  <si>
    <t>کرفس</t>
  </si>
  <si>
    <t>نخودفرنگی</t>
  </si>
  <si>
    <t>لوبیاسبز</t>
  </si>
  <si>
    <t>باقلاسبز</t>
  </si>
  <si>
    <t>طالبی</t>
  </si>
  <si>
    <t>کدو</t>
  </si>
  <si>
    <t>سورگوم</t>
  </si>
  <si>
    <t>خلر</t>
  </si>
  <si>
    <t>ماشک</t>
  </si>
  <si>
    <t>ارزن دانه ای</t>
  </si>
  <si>
    <t>اسپرس</t>
  </si>
  <si>
    <t>سطح‏(هکتار)</t>
  </si>
  <si>
    <t>توليد(تن)</t>
  </si>
  <si>
    <t>عملكرد(کیلوگرم)</t>
  </si>
  <si>
    <t xml:space="preserve">باقلا </t>
  </si>
  <si>
    <t xml:space="preserve">فلفل </t>
  </si>
  <si>
    <t>بادمجان</t>
  </si>
  <si>
    <t>سا‏يرسبزيجا‏ت‏</t>
  </si>
  <si>
    <t>سا‏يرمحصولات‏</t>
  </si>
  <si>
    <t>شلتوک</t>
  </si>
  <si>
    <t>باقلا سبز</t>
  </si>
  <si>
    <t>سیر(سیر تر)</t>
  </si>
  <si>
    <r>
      <t xml:space="preserve">براورد سطح‏، توليدوعملكرد درهكتا‏ر محصولات زراعی شهرستان خرمدره در سال زراعی1402-1401                 </t>
    </r>
    <r>
      <rPr>
        <sz val="12"/>
        <color theme="1"/>
        <rFont val="B Nazanin"/>
        <charset val="178"/>
      </rPr>
      <t>وا‏حد: هکتار / تن / کیلوگرم در هکتار</t>
    </r>
  </si>
  <si>
    <r>
      <t xml:space="preserve">براورد سطح‏، توليدوعملكرد درهكتا‏ر محصولات زراعی شهرستان زنجان در سال زراعی 1402-1401      </t>
    </r>
    <r>
      <rPr>
        <sz val="12"/>
        <color theme="1"/>
        <rFont val="B Nazanin"/>
        <charset val="178"/>
      </rPr>
      <t xml:space="preserve">  وا‏حد: هکتار / تن / کیلوگرم در هکتار</t>
    </r>
  </si>
  <si>
    <r>
      <t xml:space="preserve">براوردسطح‏، توليدوعملكرد درهكتا‏ر محصولات زراعی شهرستان ماهنشان در سال زراعی 1402-1401      </t>
    </r>
    <r>
      <rPr>
        <sz val="12"/>
        <color theme="1"/>
        <rFont val="B Nazanin"/>
        <charset val="178"/>
      </rPr>
      <t xml:space="preserve">  وا‏حد: هکتار / تن / کیلوگرم در هکتار</t>
    </r>
  </si>
  <si>
    <r>
      <t xml:space="preserve">براورد سطح‏، توليدوعملكرد درهكتا‏ر محصولات زراعی شهرستان خدابنده در سال زراعی 1402-1401                       </t>
    </r>
    <r>
      <rPr>
        <sz val="12"/>
        <color theme="1"/>
        <rFont val="B Nazanin"/>
        <charset val="178"/>
      </rPr>
      <t xml:space="preserve">  وا‏حد: هکتار / تن / کیلوگرم در هکتار</t>
    </r>
  </si>
  <si>
    <r>
      <t xml:space="preserve">براورد سطح‏، توليدوعملكرد درهكتا‏ر محصولات زراعی شهرستان ابهر در سال زراعی 1402-1401                      </t>
    </r>
    <r>
      <rPr>
        <sz val="12"/>
        <color theme="1"/>
        <rFont val="B Nazanin"/>
        <charset val="178"/>
      </rPr>
      <t>وا‏حد: هکتار / تن / کیلوگرم در هکتار</t>
    </r>
  </si>
  <si>
    <r>
      <t xml:space="preserve">براورد سطح‏، توليدوعملكرد درهكتا‏ر محصولات زراعی شهرستان طارم در سال زراعی 1402-1401                      </t>
    </r>
    <r>
      <rPr>
        <sz val="12"/>
        <color theme="1"/>
        <rFont val="B Nazanin"/>
        <charset val="178"/>
      </rPr>
      <t xml:space="preserve"> وا‏حد: هکتار / تن / کیلوگرم در هکتار</t>
    </r>
  </si>
  <si>
    <r>
      <t xml:space="preserve">براورد سطح‏، توليدوعملكرد درهكتا‏ر محصولات زراعی شهرستان سلطانیه در سال زراعی 1402-1401             </t>
    </r>
    <r>
      <rPr>
        <sz val="12"/>
        <color theme="1"/>
        <rFont val="B Nazanin"/>
        <charset val="178"/>
      </rPr>
      <t xml:space="preserve">  وا‏حد: هکتار / تن / کیلوگرم در هکتار</t>
    </r>
  </si>
  <si>
    <r>
      <t xml:space="preserve"> براورد سطح‏، توليدوعملكرد درهكتا‏ر محصولات زراعی شهرستان ایجرود در سال زراعی 1402-1401      </t>
    </r>
    <r>
      <rPr>
        <sz val="12"/>
        <color theme="1"/>
        <rFont val="B Nazanin"/>
        <charset val="178"/>
      </rPr>
      <t>وا‏حد: هکتار / تن / کیلوگرم در هکتار</t>
    </r>
  </si>
  <si>
    <t>براورد سطح‏، توليد و عملكرد درهكتا‏ر محصولات زراعی استان زنجان در سال زراعی 1402-1401                    وا‏حد: هکتار / تن / کیلوگرم در هکتار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</si>
</sst>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0"/>
      <name val="MS Sans Serif"/>
    </font>
    <font>
      <b/>
      <sz val="11"/>
      <color theme="1"/>
      <name val="B Nazanin"/>
      <charset val="178"/>
    </font>
    <font>
      <b/>
      <sz val="12"/>
      <color theme="1"/>
      <name val="B Titr"/>
      <charset val="178"/>
    </font>
    <font>
      <sz val="12"/>
      <color theme="1"/>
      <name val="B Titr"/>
      <charset val="178"/>
    </font>
    <font>
      <sz val="12"/>
      <color theme="1"/>
      <name val="Calibri"/>
      <family val="2"/>
      <scheme val="minor"/>
    </font>
    <font>
      <sz val="11"/>
      <color theme="1"/>
      <name val="B Nazanin"/>
      <charset val="178"/>
    </font>
    <font>
      <sz val="14"/>
      <color theme="1"/>
      <name val="B Nazanin"/>
      <charset val="178"/>
    </font>
    <font>
      <b/>
      <sz val="12"/>
      <color theme="1"/>
      <name val="B Nazanin"/>
      <charset val="178"/>
    </font>
    <font>
      <sz val="12"/>
      <color theme="1"/>
      <name val="B Nazanin"/>
      <charset val="178"/>
    </font>
    <font>
      <b/>
      <sz val="12"/>
      <name val="B Nazanin"/>
      <charset val="178"/>
    </font>
    <font>
      <b/>
      <sz val="11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2" fillId="0" borderId="0" xfId="0" applyFont="1"/>
    <xf numFmtId="0" fontId="6" fillId="0" borderId="0" xfId="0" applyFont="1"/>
    <xf numFmtId="0" fontId="7" fillId="0" borderId="0" xfId="0" applyFont="1"/>
    <xf numFmtId="0" fontId="10" fillId="0" borderId="1" xfId="1" applyFont="1" applyBorder="1" applyAlignment="1">
      <alignment horizontal="right" vertical="center"/>
    </xf>
    <xf numFmtId="0" fontId="10" fillId="3" borderId="1" xfId="1" applyFont="1" applyFill="1" applyBorder="1" applyAlignment="1">
      <alignment horizontal="right" vertical="center"/>
    </xf>
    <xf numFmtId="0" fontId="10" fillId="0" borderId="7" xfId="1" applyFont="1" applyBorder="1" applyAlignment="1">
      <alignment vertical="center" textRotation="90"/>
    </xf>
    <xf numFmtId="3" fontId="10" fillId="0" borderId="1" xfId="1" applyNumberFormat="1" applyFont="1" applyBorder="1" applyAlignment="1">
      <alignment horizontal="center" vertical="center"/>
    </xf>
    <xf numFmtId="3" fontId="8" fillId="2" borderId="1" xfId="1" applyNumberFormat="1" applyFont="1" applyFill="1" applyBorder="1" applyAlignment="1">
      <alignment horizontal="center" vertical="center"/>
    </xf>
    <xf numFmtId="3" fontId="10" fillId="3" borderId="1" xfId="1" applyNumberFormat="1" applyFont="1" applyFill="1" applyBorder="1" applyAlignment="1">
      <alignment horizontal="center" vertical="center"/>
    </xf>
    <xf numFmtId="3" fontId="10" fillId="4" borderId="1" xfId="1" applyNumberFormat="1" applyFont="1" applyFill="1" applyBorder="1" applyAlignment="1">
      <alignment horizontal="center" vertical="center"/>
    </xf>
    <xf numFmtId="3" fontId="0" fillId="0" borderId="0" xfId="0" applyNumberFormat="1"/>
    <xf numFmtId="3" fontId="6" fillId="0" borderId="0" xfId="0" applyNumberFormat="1" applyFont="1"/>
    <xf numFmtId="3" fontId="8" fillId="0" borderId="0" xfId="0" applyNumberFormat="1" applyFont="1" applyAlignment="1" applyProtection="1">
      <alignment vertical="center"/>
      <protection locked="0"/>
    </xf>
    <xf numFmtId="3" fontId="9" fillId="0" borderId="0" xfId="0" applyNumberFormat="1" applyFont="1" applyAlignment="1">
      <alignment vertical="center"/>
    </xf>
    <xf numFmtId="3" fontId="8" fillId="0" borderId="0" xfId="0" applyNumberFormat="1" applyFont="1" applyAlignment="1" applyProtection="1">
      <protection locked="0"/>
    </xf>
    <xf numFmtId="3" fontId="9" fillId="0" borderId="0" xfId="0" applyNumberFormat="1" applyFont="1" applyAlignment="1"/>
    <xf numFmtId="3" fontId="3" fillId="0" borderId="0" xfId="0" applyNumberFormat="1" applyFont="1" applyAlignment="1" applyProtection="1">
      <alignment vertical="center"/>
      <protection locked="0"/>
    </xf>
    <xf numFmtId="3" fontId="5" fillId="0" borderId="0" xfId="0" applyNumberFormat="1" applyFont="1" applyAlignment="1">
      <alignment vertical="center"/>
    </xf>
    <xf numFmtId="3" fontId="3" fillId="0" borderId="0" xfId="0" applyNumberFormat="1" applyFont="1" applyAlignment="1" applyProtection="1">
      <protection locked="0"/>
    </xf>
    <xf numFmtId="3" fontId="4" fillId="0" borderId="0" xfId="0" applyNumberFormat="1" applyFont="1" applyAlignment="1"/>
    <xf numFmtId="164" fontId="10" fillId="0" borderId="1" xfId="1" applyNumberFormat="1" applyFont="1" applyBorder="1" applyAlignment="1">
      <alignment horizontal="center" vertical="center"/>
    </xf>
    <xf numFmtId="3" fontId="11" fillId="0" borderId="1" xfId="1" applyNumberFormat="1" applyFont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1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164" fontId="8" fillId="2" borderId="8" xfId="1" applyNumberFormat="1" applyFont="1" applyFill="1" applyBorder="1" applyAlignment="1">
      <alignment horizontal="center" vertical="center"/>
    </xf>
    <xf numFmtId="164" fontId="8" fillId="2" borderId="9" xfId="1" applyNumberFormat="1" applyFont="1" applyFill="1" applyBorder="1" applyAlignment="1">
      <alignment horizontal="center" vertical="center"/>
    </xf>
    <xf numFmtId="164" fontId="8" fillId="2" borderId="10" xfId="1" applyNumberFormat="1" applyFont="1" applyFill="1" applyBorder="1" applyAlignment="1">
      <alignment horizontal="center" vertical="center"/>
    </xf>
    <xf numFmtId="0" fontId="10" fillId="0" borderId="5" xfId="1" applyFont="1" applyBorder="1" applyAlignment="1">
      <alignment horizontal="center" vertical="center" textRotation="90"/>
    </xf>
    <xf numFmtId="0" fontId="10" fillId="0" borderId="6" xfId="1" applyFont="1" applyBorder="1" applyAlignment="1">
      <alignment horizontal="center" vertical="center" textRotation="90"/>
    </xf>
    <xf numFmtId="0" fontId="10" fillId="0" borderId="7" xfId="1" applyFont="1" applyBorder="1" applyAlignment="1">
      <alignment horizontal="center" vertical="center" textRotation="90"/>
    </xf>
    <xf numFmtId="0" fontId="10" fillId="4" borderId="8" xfId="1" applyFont="1" applyFill="1" applyBorder="1" applyAlignment="1">
      <alignment horizontal="center" vertical="center"/>
    </xf>
    <xf numFmtId="0" fontId="10" fillId="4" borderId="10" xfId="1" applyFont="1" applyFill="1" applyBorder="1" applyAlignment="1">
      <alignment horizontal="center" vertical="center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10" fillId="4" borderId="1" xfId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4">
    <cellStyle name="Normal" xfId="0" builtinId="0"/>
    <cellStyle name="Normal 2" xfId="1"/>
    <cellStyle name="Normal 2 2" xfId="3"/>
    <cellStyle name="Normal 3" xfId="2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rightToLeft="1" topLeftCell="A31" zoomScale="112" zoomScaleNormal="112" workbookViewId="0">
      <selection activeCell="C49" sqref="C49"/>
    </sheetView>
  </sheetViews>
  <sheetFormatPr defaultRowHeight="15" x14ac:dyDescent="0.25"/>
  <cols>
    <col min="2" max="2" width="18.5703125" customWidth="1"/>
    <col min="3" max="10" width="11" style="11" customWidth="1"/>
  </cols>
  <sheetData>
    <row r="1" spans="1:20" s="3" customFormat="1" ht="31.5" customHeight="1" x14ac:dyDescent="0.55000000000000004">
      <c r="A1" s="27" t="s">
        <v>75</v>
      </c>
      <c r="B1" s="27"/>
      <c r="C1" s="27"/>
      <c r="D1" s="27"/>
      <c r="E1" s="27"/>
      <c r="F1" s="27"/>
      <c r="G1" s="27"/>
      <c r="H1" s="27"/>
      <c r="I1" s="27"/>
      <c r="J1" s="27"/>
    </row>
    <row r="2" spans="1:20" s="1" customFormat="1" ht="21" customHeight="1" x14ac:dyDescent="0.5">
      <c r="A2" s="28" t="s">
        <v>0</v>
      </c>
      <c r="B2" s="29"/>
      <c r="C2" s="32" t="s">
        <v>1</v>
      </c>
      <c r="D2" s="33"/>
      <c r="E2" s="34"/>
      <c r="F2" s="32" t="s">
        <v>2</v>
      </c>
      <c r="G2" s="33"/>
      <c r="H2" s="34"/>
      <c r="I2" s="32" t="s">
        <v>3</v>
      </c>
      <c r="J2" s="34"/>
    </row>
    <row r="3" spans="1:20" s="1" customFormat="1" ht="21" customHeight="1" x14ac:dyDescent="0.5">
      <c r="A3" s="30"/>
      <c r="B3" s="31"/>
      <c r="C3" s="8" t="s">
        <v>4</v>
      </c>
      <c r="D3" s="8" t="s">
        <v>5</v>
      </c>
      <c r="E3" s="8" t="s">
        <v>6</v>
      </c>
      <c r="F3" s="8" t="s">
        <v>4</v>
      </c>
      <c r="G3" s="8" t="s">
        <v>5</v>
      </c>
      <c r="H3" s="8" t="s">
        <v>6</v>
      </c>
      <c r="I3" s="8" t="s">
        <v>4</v>
      </c>
      <c r="J3" s="8" t="s">
        <v>5</v>
      </c>
    </row>
    <row r="4" spans="1:20" s="2" customFormat="1" ht="21" customHeight="1" x14ac:dyDescent="0.45">
      <c r="A4" s="35" t="s">
        <v>34</v>
      </c>
      <c r="B4" s="4" t="s">
        <v>7</v>
      </c>
      <c r="C4" s="7">
        <v>200</v>
      </c>
      <c r="D4" s="7">
        <v>32000</v>
      </c>
      <c r="E4" s="7">
        <v>32200</v>
      </c>
      <c r="F4" s="7">
        <v>1000</v>
      </c>
      <c r="G4" s="7">
        <v>49600</v>
      </c>
      <c r="H4" s="7">
        <f>SUM(F4:G4)</f>
        <v>50600</v>
      </c>
      <c r="I4" s="7">
        <v>5000</v>
      </c>
      <c r="J4" s="7">
        <v>1550</v>
      </c>
    </row>
    <row r="5" spans="1:20" s="2" customFormat="1" ht="21" customHeight="1" x14ac:dyDescent="0.45">
      <c r="A5" s="36"/>
      <c r="B5" s="4" t="s">
        <v>8</v>
      </c>
      <c r="C5" s="7">
        <v>350</v>
      </c>
      <c r="D5" s="7">
        <v>1850</v>
      </c>
      <c r="E5" s="7">
        <v>2200</v>
      </c>
      <c r="F5" s="7">
        <v>1470</v>
      </c>
      <c r="G5" s="7">
        <v>2035.0000000000002</v>
      </c>
      <c r="H5" s="7">
        <f t="shared" ref="H5:H6" si="0">SUM(F5:G5)</f>
        <v>3505</v>
      </c>
      <c r="I5" s="7">
        <v>4.2</v>
      </c>
      <c r="J5" s="7">
        <v>1.1000000000000001</v>
      </c>
    </row>
    <row r="6" spans="1:20" s="2" customFormat="1" ht="21" customHeight="1" x14ac:dyDescent="0.45">
      <c r="A6" s="36"/>
      <c r="B6" s="4" t="s">
        <v>9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f t="shared" si="0"/>
        <v>0</v>
      </c>
      <c r="I6" s="7">
        <v>0</v>
      </c>
      <c r="J6" s="7">
        <v>0</v>
      </c>
    </row>
    <row r="7" spans="1:20" s="2" customFormat="1" ht="21" customHeight="1" x14ac:dyDescent="0.45">
      <c r="A7" s="37"/>
      <c r="B7" s="5" t="s">
        <v>10</v>
      </c>
      <c r="C7" s="9">
        <f>SUM(C4:C6)</f>
        <v>550</v>
      </c>
      <c r="D7" s="9">
        <f t="shared" ref="D7:H7" si="1">SUM(D4:D6)</f>
        <v>33850</v>
      </c>
      <c r="E7" s="9">
        <f t="shared" si="1"/>
        <v>34400</v>
      </c>
      <c r="F7" s="9">
        <f t="shared" si="1"/>
        <v>2470</v>
      </c>
      <c r="G7" s="9">
        <f t="shared" si="1"/>
        <v>51635</v>
      </c>
      <c r="H7" s="9">
        <f t="shared" si="1"/>
        <v>54105</v>
      </c>
      <c r="I7" s="9">
        <f t="shared" ref="I7:I49" si="2">(F7/C7)*1000</f>
        <v>4490.909090909091</v>
      </c>
      <c r="J7" s="9">
        <f t="shared" ref="J7:J49" si="3">(G7/D7)*1000</f>
        <v>1525.4062038404727</v>
      </c>
    </row>
    <row r="8" spans="1:20" s="2" customFormat="1" ht="21" customHeight="1" x14ac:dyDescent="0.45">
      <c r="A8" s="35" t="s">
        <v>35</v>
      </c>
      <c r="B8" s="4" t="s">
        <v>11</v>
      </c>
      <c r="C8" s="7">
        <v>2</v>
      </c>
      <c r="D8" s="7">
        <v>700</v>
      </c>
      <c r="E8" s="7">
        <f>SUM(C8:D8)</f>
        <v>702</v>
      </c>
      <c r="F8" s="7">
        <v>1.25</v>
      </c>
      <c r="G8" s="7">
        <v>304</v>
      </c>
      <c r="H8" s="7">
        <f>SUM(F8:G8)</f>
        <v>305.25</v>
      </c>
      <c r="I8" s="7">
        <f t="shared" si="2"/>
        <v>625</v>
      </c>
      <c r="J8" s="7">
        <f t="shared" si="3"/>
        <v>434.28571428571428</v>
      </c>
    </row>
    <row r="9" spans="1:20" s="2" customFormat="1" ht="21" customHeight="1" x14ac:dyDescent="0.45">
      <c r="A9" s="36"/>
      <c r="B9" s="4" t="s">
        <v>12</v>
      </c>
      <c r="C9" s="7">
        <v>85</v>
      </c>
      <c r="D9" s="7">
        <v>0</v>
      </c>
      <c r="E9" s="7">
        <f t="shared" ref="E9:E12" si="4">SUM(C9:D9)</f>
        <v>85</v>
      </c>
      <c r="F9" s="7">
        <v>255.5</v>
      </c>
      <c r="G9" s="7">
        <v>0</v>
      </c>
      <c r="H9" s="7">
        <f t="shared" ref="H9:H12" si="5">SUM(F9:G9)</f>
        <v>255.5</v>
      </c>
      <c r="I9" s="7">
        <f t="shared" si="2"/>
        <v>3005.8823529411766</v>
      </c>
      <c r="J9" s="7">
        <v>0</v>
      </c>
    </row>
    <row r="10" spans="1:20" s="2" customFormat="1" ht="21" customHeight="1" x14ac:dyDescent="0.45">
      <c r="A10" s="36"/>
      <c r="B10" s="4" t="s">
        <v>13</v>
      </c>
      <c r="C10" s="7">
        <v>0</v>
      </c>
      <c r="D10" s="7">
        <v>500</v>
      </c>
      <c r="E10" s="7">
        <f t="shared" si="4"/>
        <v>500</v>
      </c>
      <c r="F10" s="7">
        <v>0</v>
      </c>
      <c r="G10" s="7">
        <v>225</v>
      </c>
      <c r="H10" s="7">
        <f t="shared" si="5"/>
        <v>225</v>
      </c>
      <c r="I10" s="7">
        <v>0</v>
      </c>
      <c r="J10" s="7">
        <f t="shared" si="3"/>
        <v>450</v>
      </c>
    </row>
    <row r="11" spans="1:20" s="2" customFormat="1" ht="21" customHeight="1" x14ac:dyDescent="0.45">
      <c r="A11" s="36"/>
      <c r="B11" s="4" t="s">
        <v>40</v>
      </c>
      <c r="C11" s="7">
        <v>0</v>
      </c>
      <c r="D11" s="7">
        <v>0</v>
      </c>
      <c r="E11" s="7">
        <f t="shared" si="4"/>
        <v>0</v>
      </c>
      <c r="F11" s="7">
        <v>0</v>
      </c>
      <c r="G11" s="7">
        <v>0</v>
      </c>
      <c r="H11" s="7">
        <f t="shared" si="5"/>
        <v>0</v>
      </c>
      <c r="I11" s="7">
        <v>0</v>
      </c>
      <c r="J11" s="7">
        <v>0</v>
      </c>
    </row>
    <row r="12" spans="1:20" s="2" customFormat="1" ht="21" customHeight="1" x14ac:dyDescent="0.45">
      <c r="A12" s="36"/>
      <c r="B12" s="4" t="s">
        <v>14</v>
      </c>
      <c r="C12" s="7">
        <v>0</v>
      </c>
      <c r="D12" s="7">
        <v>0</v>
      </c>
      <c r="E12" s="7">
        <f t="shared" si="4"/>
        <v>0</v>
      </c>
      <c r="F12" s="7">
        <v>0</v>
      </c>
      <c r="G12" s="7">
        <v>0</v>
      </c>
      <c r="H12" s="7">
        <f t="shared" si="5"/>
        <v>0</v>
      </c>
      <c r="I12" s="7">
        <v>0</v>
      </c>
      <c r="J12" s="7">
        <v>0</v>
      </c>
    </row>
    <row r="13" spans="1:20" s="2" customFormat="1" ht="21" customHeight="1" x14ac:dyDescent="0.45">
      <c r="A13" s="37"/>
      <c r="B13" s="5" t="s">
        <v>15</v>
      </c>
      <c r="C13" s="9">
        <f>SUM(C8:C12)</f>
        <v>87</v>
      </c>
      <c r="D13" s="9">
        <f t="shared" ref="D13:H13" si="6">SUM(D8:D12)</f>
        <v>1200</v>
      </c>
      <c r="E13" s="9">
        <f t="shared" si="6"/>
        <v>1287</v>
      </c>
      <c r="F13" s="9">
        <f t="shared" si="6"/>
        <v>256.75</v>
      </c>
      <c r="G13" s="9">
        <f t="shared" si="6"/>
        <v>529</v>
      </c>
      <c r="H13" s="9">
        <f t="shared" si="6"/>
        <v>785.75</v>
      </c>
      <c r="I13" s="9">
        <f t="shared" si="2"/>
        <v>2951.1494252873563</v>
      </c>
      <c r="J13" s="9">
        <f t="shared" si="3"/>
        <v>440.83333333333337</v>
      </c>
    </row>
    <row r="14" spans="1:20" s="2" customFormat="1" ht="21" customHeight="1" x14ac:dyDescent="0.45">
      <c r="A14" s="35" t="s">
        <v>36</v>
      </c>
      <c r="B14" s="4" t="s">
        <v>16</v>
      </c>
      <c r="C14" s="7">
        <v>0</v>
      </c>
      <c r="D14" s="7">
        <v>0</v>
      </c>
      <c r="E14" s="7">
        <f>SUM(C14:D14)</f>
        <v>0</v>
      </c>
      <c r="F14" s="7">
        <v>0</v>
      </c>
      <c r="G14" s="7">
        <v>0</v>
      </c>
      <c r="H14" s="7">
        <f>SUM(F14:G14)</f>
        <v>0</v>
      </c>
      <c r="I14" s="7">
        <v>0</v>
      </c>
      <c r="J14" s="7">
        <v>0</v>
      </c>
    </row>
    <row r="15" spans="1:20" s="2" customFormat="1" ht="21" customHeight="1" x14ac:dyDescent="0.45">
      <c r="A15" s="36"/>
      <c r="B15" s="4" t="s">
        <v>17</v>
      </c>
      <c r="C15" s="7">
        <v>0</v>
      </c>
      <c r="D15" s="7">
        <v>0</v>
      </c>
      <c r="E15" s="7">
        <f t="shared" ref="E15:E17" si="7">SUM(C15:D15)</f>
        <v>0</v>
      </c>
      <c r="F15" s="7">
        <v>0</v>
      </c>
      <c r="G15" s="7">
        <f t="shared" ref="G15" si="8">D15*J15/1000</f>
        <v>0</v>
      </c>
      <c r="H15" s="7">
        <f t="shared" ref="H15:H17" si="9">SUM(F15:G15)</f>
        <v>0</v>
      </c>
      <c r="I15" s="7">
        <v>0</v>
      </c>
      <c r="J15" s="7">
        <v>0</v>
      </c>
      <c r="K15" s="2">
        <v>0</v>
      </c>
    </row>
    <row r="16" spans="1:20" s="2" customFormat="1" ht="21" customHeight="1" x14ac:dyDescent="0.45">
      <c r="A16" s="36"/>
      <c r="B16" s="4" t="s">
        <v>18</v>
      </c>
      <c r="C16" s="7">
        <v>0</v>
      </c>
      <c r="D16" s="7">
        <v>0</v>
      </c>
      <c r="E16" s="7">
        <f t="shared" si="7"/>
        <v>0</v>
      </c>
      <c r="F16" s="7">
        <v>0</v>
      </c>
      <c r="G16" s="7">
        <v>0</v>
      </c>
      <c r="H16" s="7">
        <f t="shared" si="9"/>
        <v>0</v>
      </c>
      <c r="I16" s="7">
        <v>0</v>
      </c>
      <c r="J16" s="7">
        <v>0</v>
      </c>
      <c r="T16" s="2">
        <v>0</v>
      </c>
    </row>
    <row r="17" spans="1:10" s="2" customFormat="1" ht="21" customHeight="1" x14ac:dyDescent="0.45">
      <c r="A17" s="36"/>
      <c r="B17" s="4" t="s">
        <v>41</v>
      </c>
      <c r="C17" s="7">
        <v>0</v>
      </c>
      <c r="D17" s="7">
        <v>210</v>
      </c>
      <c r="E17" s="7">
        <f t="shared" si="7"/>
        <v>210</v>
      </c>
      <c r="F17" s="7">
        <v>0</v>
      </c>
      <c r="G17" s="7">
        <v>120</v>
      </c>
      <c r="H17" s="7">
        <f t="shared" si="9"/>
        <v>120</v>
      </c>
      <c r="I17" s="7">
        <v>0</v>
      </c>
      <c r="J17" s="7">
        <f t="shared" si="3"/>
        <v>571.42857142857144</v>
      </c>
    </row>
    <row r="18" spans="1:10" s="2" customFormat="1" ht="21" customHeight="1" x14ac:dyDescent="0.45">
      <c r="A18" s="37"/>
      <c r="B18" s="5" t="s">
        <v>19</v>
      </c>
      <c r="C18" s="9">
        <f>SUM(C14:C17)</f>
        <v>0</v>
      </c>
      <c r="D18" s="9">
        <f t="shared" ref="D18:H18" si="10">SUM(D14:D17)</f>
        <v>210</v>
      </c>
      <c r="E18" s="9">
        <f t="shared" si="10"/>
        <v>210</v>
      </c>
      <c r="F18" s="9">
        <f t="shared" si="10"/>
        <v>0</v>
      </c>
      <c r="G18" s="9">
        <f t="shared" si="10"/>
        <v>120</v>
      </c>
      <c r="H18" s="9">
        <f t="shared" si="10"/>
        <v>120</v>
      </c>
      <c r="I18" s="9">
        <v>0</v>
      </c>
      <c r="J18" s="9">
        <f t="shared" si="3"/>
        <v>571.42857142857144</v>
      </c>
    </row>
    <row r="19" spans="1:10" s="2" customFormat="1" ht="21" customHeight="1" x14ac:dyDescent="0.45">
      <c r="A19" s="35" t="s">
        <v>37</v>
      </c>
      <c r="B19" s="4" t="s">
        <v>20</v>
      </c>
      <c r="C19" s="7">
        <v>240</v>
      </c>
      <c r="D19" s="7">
        <v>0</v>
      </c>
      <c r="E19" s="7">
        <f>SUM(C19:D19)</f>
        <v>240</v>
      </c>
      <c r="F19" s="7">
        <v>9960</v>
      </c>
      <c r="G19" s="7">
        <v>0</v>
      </c>
      <c r="H19" s="7">
        <f>SUM(F19:G19)</f>
        <v>9960</v>
      </c>
      <c r="I19" s="7">
        <f t="shared" si="2"/>
        <v>41500</v>
      </c>
      <c r="J19" s="7">
        <v>0</v>
      </c>
    </row>
    <row r="20" spans="1:10" s="2" customFormat="1" ht="21" customHeight="1" x14ac:dyDescent="0.45">
      <c r="A20" s="36"/>
      <c r="B20" s="4" t="s">
        <v>21</v>
      </c>
      <c r="C20" s="7">
        <v>15</v>
      </c>
      <c r="D20" s="7">
        <v>0</v>
      </c>
      <c r="E20" s="7">
        <f t="shared" ref="E20:E30" si="11">SUM(C20:D20)</f>
        <v>15</v>
      </c>
      <c r="F20" s="7">
        <v>825</v>
      </c>
      <c r="G20" s="7">
        <v>0</v>
      </c>
      <c r="H20" s="7">
        <f t="shared" ref="H20:H30" si="12">SUM(F20:G20)</f>
        <v>825</v>
      </c>
      <c r="I20" s="7">
        <f t="shared" si="2"/>
        <v>55000</v>
      </c>
      <c r="J20" s="7">
        <v>0</v>
      </c>
    </row>
    <row r="21" spans="1:10" s="2" customFormat="1" ht="21" customHeight="1" x14ac:dyDescent="0.45">
      <c r="A21" s="36"/>
      <c r="B21" s="4" t="s">
        <v>22</v>
      </c>
      <c r="C21" s="7">
        <v>120</v>
      </c>
      <c r="D21" s="7">
        <v>0</v>
      </c>
      <c r="E21" s="7">
        <f t="shared" si="11"/>
        <v>120</v>
      </c>
      <c r="F21" s="7">
        <v>7200</v>
      </c>
      <c r="G21" s="7">
        <v>0</v>
      </c>
      <c r="H21" s="7">
        <f t="shared" si="12"/>
        <v>7200</v>
      </c>
      <c r="I21" s="7">
        <f t="shared" si="2"/>
        <v>60000</v>
      </c>
      <c r="J21" s="7">
        <v>0</v>
      </c>
    </row>
    <row r="22" spans="1:10" s="2" customFormat="1" ht="21" customHeight="1" x14ac:dyDescent="0.45">
      <c r="A22" s="36"/>
      <c r="B22" s="4" t="s">
        <v>42</v>
      </c>
      <c r="C22" s="7">
        <v>0</v>
      </c>
      <c r="D22" s="7">
        <v>0</v>
      </c>
      <c r="E22" s="7">
        <f t="shared" si="11"/>
        <v>0</v>
      </c>
      <c r="F22" s="7">
        <v>0</v>
      </c>
      <c r="G22" s="7">
        <v>0</v>
      </c>
      <c r="H22" s="7">
        <f t="shared" si="12"/>
        <v>0</v>
      </c>
      <c r="I22" s="7">
        <v>0</v>
      </c>
      <c r="J22" s="7">
        <v>0</v>
      </c>
    </row>
    <row r="23" spans="1:10" s="2" customFormat="1" ht="21" customHeight="1" x14ac:dyDescent="0.45">
      <c r="A23" s="36"/>
      <c r="B23" s="4" t="s">
        <v>43</v>
      </c>
      <c r="C23" s="7">
        <v>0</v>
      </c>
      <c r="D23" s="7">
        <v>0</v>
      </c>
      <c r="E23" s="7">
        <f t="shared" si="11"/>
        <v>0</v>
      </c>
      <c r="F23" s="7">
        <v>0</v>
      </c>
      <c r="G23" s="7">
        <v>0</v>
      </c>
      <c r="H23" s="7">
        <f t="shared" si="12"/>
        <v>0</v>
      </c>
      <c r="I23" s="7">
        <v>0</v>
      </c>
      <c r="J23" s="7">
        <v>0</v>
      </c>
    </row>
    <row r="24" spans="1:10" s="2" customFormat="1" ht="21" customHeight="1" x14ac:dyDescent="0.45">
      <c r="A24" s="36"/>
      <c r="B24" s="4" t="s">
        <v>44</v>
      </c>
      <c r="C24" s="7">
        <v>0</v>
      </c>
      <c r="D24" s="7">
        <v>0</v>
      </c>
      <c r="E24" s="7">
        <f t="shared" si="11"/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</row>
    <row r="25" spans="1:10" s="2" customFormat="1" ht="21" customHeight="1" x14ac:dyDescent="0.45">
      <c r="A25" s="36"/>
      <c r="B25" s="4" t="s">
        <v>45</v>
      </c>
      <c r="C25" s="7">
        <v>2</v>
      </c>
      <c r="D25" s="7">
        <v>0</v>
      </c>
      <c r="E25" s="7">
        <f t="shared" si="11"/>
        <v>2</v>
      </c>
      <c r="F25" s="7">
        <v>42</v>
      </c>
      <c r="G25" s="7">
        <v>0</v>
      </c>
      <c r="H25" s="7">
        <f t="shared" si="12"/>
        <v>42</v>
      </c>
      <c r="I25" s="7">
        <f t="shared" si="2"/>
        <v>21000</v>
      </c>
      <c r="J25" s="7">
        <v>0</v>
      </c>
    </row>
    <row r="26" spans="1:10" s="2" customFormat="1" ht="21" customHeight="1" x14ac:dyDescent="0.45">
      <c r="A26" s="36"/>
      <c r="B26" s="4" t="s">
        <v>46</v>
      </c>
      <c r="C26" s="7">
        <v>0</v>
      </c>
      <c r="D26" s="7">
        <v>0</v>
      </c>
      <c r="E26" s="7">
        <f t="shared" si="11"/>
        <v>0</v>
      </c>
      <c r="F26" s="7">
        <v>0</v>
      </c>
      <c r="G26" s="7">
        <f t="shared" ref="G26" si="13">D26*J26/1000</f>
        <v>0</v>
      </c>
      <c r="H26" s="7">
        <v>0</v>
      </c>
      <c r="I26" s="7">
        <v>0</v>
      </c>
      <c r="J26" s="7">
        <v>0</v>
      </c>
    </row>
    <row r="27" spans="1:10" s="2" customFormat="1" ht="21" customHeight="1" x14ac:dyDescent="0.45">
      <c r="A27" s="36"/>
      <c r="B27" s="4" t="s">
        <v>47</v>
      </c>
      <c r="C27" s="7">
        <v>0</v>
      </c>
      <c r="D27" s="7">
        <v>0</v>
      </c>
      <c r="E27" s="7">
        <f t="shared" si="11"/>
        <v>0</v>
      </c>
      <c r="F27" s="7">
        <v>0</v>
      </c>
      <c r="G27" s="7">
        <v>0</v>
      </c>
      <c r="H27" s="7">
        <f t="shared" si="12"/>
        <v>0</v>
      </c>
      <c r="I27" s="7">
        <v>0</v>
      </c>
      <c r="J27" s="7">
        <v>0</v>
      </c>
    </row>
    <row r="28" spans="1:10" s="2" customFormat="1" ht="21" customHeight="1" x14ac:dyDescent="0.45">
      <c r="A28" s="36"/>
      <c r="B28" s="4" t="s">
        <v>48</v>
      </c>
      <c r="C28" s="7">
        <v>2</v>
      </c>
      <c r="D28" s="7">
        <v>0</v>
      </c>
      <c r="E28" s="7">
        <f t="shared" si="11"/>
        <v>2</v>
      </c>
      <c r="F28" s="7">
        <v>17</v>
      </c>
      <c r="G28" s="7">
        <v>0</v>
      </c>
      <c r="H28" s="7">
        <f t="shared" si="12"/>
        <v>17</v>
      </c>
      <c r="I28" s="7">
        <v>0</v>
      </c>
      <c r="J28" s="7">
        <v>0</v>
      </c>
    </row>
    <row r="29" spans="1:10" s="2" customFormat="1" ht="21" customHeight="1" x14ac:dyDescent="0.45">
      <c r="A29" s="36"/>
      <c r="B29" s="4" t="s">
        <v>49</v>
      </c>
      <c r="C29" s="7">
        <v>0</v>
      </c>
      <c r="D29" s="7">
        <v>0</v>
      </c>
      <c r="E29" s="7">
        <f t="shared" si="11"/>
        <v>0</v>
      </c>
      <c r="F29" s="7">
        <v>0</v>
      </c>
      <c r="G29" s="7">
        <v>0</v>
      </c>
      <c r="H29" s="7">
        <f t="shared" si="12"/>
        <v>0</v>
      </c>
      <c r="I29" s="7">
        <v>0</v>
      </c>
      <c r="J29" s="7">
        <v>0</v>
      </c>
    </row>
    <row r="30" spans="1:10" s="2" customFormat="1" ht="21" customHeight="1" x14ac:dyDescent="0.45">
      <c r="A30" s="36"/>
      <c r="B30" s="4" t="s">
        <v>63</v>
      </c>
      <c r="C30" s="7">
        <v>40</v>
      </c>
      <c r="D30" s="7">
        <v>0</v>
      </c>
      <c r="E30" s="7">
        <f t="shared" si="11"/>
        <v>40</v>
      </c>
      <c r="F30" s="7">
        <v>1978</v>
      </c>
      <c r="G30" s="7">
        <v>0</v>
      </c>
      <c r="H30" s="7">
        <f t="shared" si="12"/>
        <v>1978</v>
      </c>
      <c r="I30" s="7">
        <f t="shared" si="2"/>
        <v>49450</v>
      </c>
      <c r="J30" s="7">
        <v>0</v>
      </c>
    </row>
    <row r="31" spans="1:10" s="2" customFormat="1" ht="21" customHeight="1" x14ac:dyDescent="0.45">
      <c r="A31" s="37"/>
      <c r="B31" s="5" t="s">
        <v>23</v>
      </c>
      <c r="C31" s="9">
        <f>SUM(C19:C30)</f>
        <v>419</v>
      </c>
      <c r="D31" s="9">
        <f t="shared" ref="D31:H31" si="14">SUM(D19:D30)</f>
        <v>0</v>
      </c>
      <c r="E31" s="9">
        <f t="shared" si="14"/>
        <v>419</v>
      </c>
      <c r="F31" s="9">
        <f>SUM(F19:F30)</f>
        <v>20022</v>
      </c>
      <c r="G31" s="9">
        <f t="shared" si="14"/>
        <v>0</v>
      </c>
      <c r="H31" s="9">
        <f t="shared" si="14"/>
        <v>20022</v>
      </c>
      <c r="I31" s="9">
        <f t="shared" si="2"/>
        <v>47785.202863961815</v>
      </c>
      <c r="J31" s="9">
        <v>0</v>
      </c>
    </row>
    <row r="32" spans="1:10" s="2" customFormat="1" ht="21" customHeight="1" x14ac:dyDescent="0.45">
      <c r="A32" s="35" t="s">
        <v>38</v>
      </c>
      <c r="B32" s="4" t="s">
        <v>24</v>
      </c>
      <c r="C32" s="7">
        <v>8</v>
      </c>
      <c r="D32" s="7">
        <v>0</v>
      </c>
      <c r="E32" s="7">
        <f>SUM(C32:D32)</f>
        <v>8</v>
      </c>
      <c r="F32" s="7">
        <v>320</v>
      </c>
      <c r="G32" s="7">
        <v>0</v>
      </c>
      <c r="H32" s="7">
        <f>SUM(F32:G32)</f>
        <v>320</v>
      </c>
      <c r="I32" s="7">
        <f t="shared" si="2"/>
        <v>40000</v>
      </c>
      <c r="J32" s="7">
        <v>0</v>
      </c>
    </row>
    <row r="33" spans="1:10" s="2" customFormat="1" ht="21" customHeight="1" x14ac:dyDescent="0.45">
      <c r="A33" s="36"/>
      <c r="B33" s="4" t="s">
        <v>25</v>
      </c>
      <c r="C33" s="7">
        <v>20</v>
      </c>
      <c r="D33" s="7">
        <v>0</v>
      </c>
      <c r="E33" s="7">
        <f t="shared" ref="E33:E37" si="15">SUM(C33:D33)</f>
        <v>20</v>
      </c>
      <c r="F33" s="7">
        <v>1250</v>
      </c>
      <c r="G33" s="7">
        <v>0</v>
      </c>
      <c r="H33" s="7">
        <f t="shared" ref="H33:H37" si="16">SUM(F33:G33)</f>
        <v>1250</v>
      </c>
      <c r="I33" s="7">
        <f t="shared" si="2"/>
        <v>62500</v>
      </c>
      <c r="J33" s="7">
        <v>0</v>
      </c>
    </row>
    <row r="34" spans="1:10" s="2" customFormat="1" ht="21" customHeight="1" x14ac:dyDescent="0.45">
      <c r="A34" s="36"/>
      <c r="B34" s="4" t="s">
        <v>26</v>
      </c>
      <c r="C34" s="7">
        <v>33</v>
      </c>
      <c r="D34" s="7">
        <v>0</v>
      </c>
      <c r="E34" s="7">
        <f t="shared" si="15"/>
        <v>33</v>
      </c>
      <c r="F34" s="7">
        <v>1520</v>
      </c>
      <c r="G34" s="7">
        <v>0</v>
      </c>
      <c r="H34" s="7">
        <f t="shared" si="16"/>
        <v>1520</v>
      </c>
      <c r="I34" s="7">
        <f t="shared" si="2"/>
        <v>46060.606060606064</v>
      </c>
      <c r="J34" s="7">
        <v>0</v>
      </c>
    </row>
    <row r="35" spans="1:10" s="2" customFormat="1" ht="21" customHeight="1" x14ac:dyDescent="0.45">
      <c r="A35" s="36"/>
      <c r="B35" s="4" t="s">
        <v>50</v>
      </c>
      <c r="C35" s="7">
        <v>5</v>
      </c>
      <c r="D35" s="7">
        <v>0</v>
      </c>
      <c r="E35" s="7">
        <f t="shared" si="15"/>
        <v>5</v>
      </c>
      <c r="F35" s="7">
        <v>150</v>
      </c>
      <c r="G35" s="7">
        <v>0</v>
      </c>
      <c r="H35" s="7">
        <f t="shared" si="16"/>
        <v>150</v>
      </c>
      <c r="I35" s="7">
        <f t="shared" si="2"/>
        <v>30000</v>
      </c>
      <c r="J35" s="7">
        <v>0</v>
      </c>
    </row>
    <row r="36" spans="1:10" s="2" customFormat="1" ht="21" customHeight="1" x14ac:dyDescent="0.45">
      <c r="A36" s="36"/>
      <c r="B36" s="4" t="s">
        <v>51</v>
      </c>
      <c r="C36" s="7">
        <v>2</v>
      </c>
      <c r="D36" s="7">
        <v>0</v>
      </c>
      <c r="E36" s="7">
        <f t="shared" si="15"/>
        <v>2</v>
      </c>
      <c r="F36" s="7">
        <v>84</v>
      </c>
      <c r="G36" s="7">
        <v>0</v>
      </c>
      <c r="H36" s="7">
        <f t="shared" si="16"/>
        <v>84</v>
      </c>
      <c r="I36" s="7">
        <f t="shared" si="2"/>
        <v>42000</v>
      </c>
      <c r="J36" s="7">
        <v>0</v>
      </c>
    </row>
    <row r="37" spans="1:10" s="2" customFormat="1" ht="21" customHeight="1" x14ac:dyDescent="0.45">
      <c r="A37" s="36"/>
      <c r="B37" s="4" t="s">
        <v>27</v>
      </c>
      <c r="C37" s="7">
        <v>6</v>
      </c>
      <c r="D37" s="7">
        <v>0</v>
      </c>
      <c r="E37" s="7">
        <f t="shared" si="15"/>
        <v>6</v>
      </c>
      <c r="F37" s="7">
        <v>174</v>
      </c>
      <c r="G37" s="7">
        <v>0</v>
      </c>
      <c r="H37" s="7">
        <f t="shared" si="16"/>
        <v>174</v>
      </c>
      <c r="I37" s="7">
        <f t="shared" si="2"/>
        <v>29000</v>
      </c>
      <c r="J37" s="7">
        <v>0</v>
      </c>
    </row>
    <row r="38" spans="1:10" s="2" customFormat="1" ht="21" customHeight="1" x14ac:dyDescent="0.45">
      <c r="A38" s="37"/>
      <c r="B38" s="5" t="s">
        <v>28</v>
      </c>
      <c r="C38" s="9">
        <f>SUM(C32:C37)</f>
        <v>74</v>
      </c>
      <c r="D38" s="9">
        <f t="shared" ref="D38:H38" si="17">SUM(D32:D37)</f>
        <v>0</v>
      </c>
      <c r="E38" s="9">
        <f t="shared" si="17"/>
        <v>74</v>
      </c>
      <c r="F38" s="9">
        <f>SUM(F32:F37)</f>
        <v>3498</v>
      </c>
      <c r="G38" s="9">
        <f t="shared" si="17"/>
        <v>0</v>
      </c>
      <c r="H38" s="9">
        <f t="shared" si="17"/>
        <v>3498</v>
      </c>
      <c r="I38" s="9">
        <f t="shared" si="2"/>
        <v>47270.270270270274</v>
      </c>
      <c r="J38" s="9">
        <v>0</v>
      </c>
    </row>
    <row r="39" spans="1:10" s="2" customFormat="1" ht="21" customHeight="1" x14ac:dyDescent="0.45">
      <c r="A39" s="35" t="s">
        <v>39</v>
      </c>
      <c r="B39" s="4" t="s">
        <v>29</v>
      </c>
      <c r="C39" s="7">
        <v>1850</v>
      </c>
      <c r="D39" s="7">
        <v>880</v>
      </c>
      <c r="E39" s="7">
        <v>2730</v>
      </c>
      <c r="F39" s="7">
        <v>14708</v>
      </c>
      <c r="G39" s="7">
        <v>1734</v>
      </c>
      <c r="H39" s="7">
        <f t="shared" ref="H39:H45" si="18">SUM(F39:G39)</f>
        <v>16442</v>
      </c>
      <c r="I39" s="7">
        <f t="shared" si="2"/>
        <v>7950.27027027027</v>
      </c>
      <c r="J39" s="7">
        <f t="shared" si="3"/>
        <v>1970.4545454545455</v>
      </c>
    </row>
    <row r="40" spans="1:10" s="2" customFormat="1" ht="21" customHeight="1" x14ac:dyDescent="0.45">
      <c r="A40" s="36"/>
      <c r="B40" s="4" t="s">
        <v>30</v>
      </c>
      <c r="C40" s="7">
        <v>108</v>
      </c>
      <c r="D40" s="7">
        <v>0</v>
      </c>
      <c r="E40" s="7">
        <v>108</v>
      </c>
      <c r="F40" s="7">
        <v>6156</v>
      </c>
      <c r="G40" s="7">
        <v>0</v>
      </c>
      <c r="H40" s="7">
        <f t="shared" si="18"/>
        <v>6156</v>
      </c>
      <c r="I40" s="7">
        <f t="shared" si="2"/>
        <v>57000</v>
      </c>
      <c r="J40" s="7">
        <v>0</v>
      </c>
    </row>
    <row r="41" spans="1:10" s="2" customFormat="1" ht="21" customHeight="1" x14ac:dyDescent="0.45">
      <c r="A41" s="36"/>
      <c r="B41" s="4" t="s">
        <v>52</v>
      </c>
      <c r="C41" s="7">
        <v>10</v>
      </c>
      <c r="D41" s="7">
        <v>0</v>
      </c>
      <c r="E41" s="7">
        <v>10</v>
      </c>
      <c r="F41" s="7">
        <v>610</v>
      </c>
      <c r="G41" s="7">
        <v>0</v>
      </c>
      <c r="H41" s="7">
        <f t="shared" si="18"/>
        <v>610</v>
      </c>
      <c r="I41" s="7">
        <f t="shared" si="2"/>
        <v>61000</v>
      </c>
      <c r="J41" s="7">
        <v>0</v>
      </c>
    </row>
    <row r="42" spans="1:10" s="2" customFormat="1" ht="21" customHeight="1" x14ac:dyDescent="0.45">
      <c r="A42" s="36"/>
      <c r="B42" s="4" t="s">
        <v>53</v>
      </c>
      <c r="C42" s="7">
        <v>0</v>
      </c>
      <c r="D42" s="7">
        <v>10</v>
      </c>
      <c r="E42" s="7">
        <v>10</v>
      </c>
      <c r="F42" s="7">
        <v>0</v>
      </c>
      <c r="G42" s="7">
        <v>18</v>
      </c>
      <c r="H42" s="7">
        <f t="shared" si="18"/>
        <v>18</v>
      </c>
      <c r="I42" s="7">
        <v>0</v>
      </c>
      <c r="J42" s="7">
        <v>1</v>
      </c>
    </row>
    <row r="43" spans="1:10" s="2" customFormat="1" ht="21" customHeight="1" x14ac:dyDescent="0.45">
      <c r="A43" s="36"/>
      <c r="B43" s="4" t="s">
        <v>54</v>
      </c>
      <c r="C43" s="7">
        <v>0</v>
      </c>
      <c r="D43" s="7">
        <v>9</v>
      </c>
      <c r="E43" s="7">
        <v>9</v>
      </c>
      <c r="F43" s="7">
        <v>0</v>
      </c>
      <c r="G43" s="7">
        <v>10.8</v>
      </c>
      <c r="H43" s="7">
        <f t="shared" si="18"/>
        <v>10.8</v>
      </c>
      <c r="I43" s="7">
        <v>0</v>
      </c>
      <c r="J43" s="7">
        <v>2</v>
      </c>
    </row>
    <row r="44" spans="1:10" s="2" customFormat="1" ht="21" customHeight="1" x14ac:dyDescent="0.45">
      <c r="A44" s="36"/>
      <c r="B44" s="4" t="s">
        <v>55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f t="shared" si="18"/>
        <v>0</v>
      </c>
      <c r="I44" s="7">
        <v>0</v>
      </c>
      <c r="J44" s="7">
        <v>3</v>
      </c>
    </row>
    <row r="45" spans="1:10" s="2" customFormat="1" ht="21" customHeight="1" x14ac:dyDescent="0.45">
      <c r="A45" s="36"/>
      <c r="B45" s="4" t="s">
        <v>56</v>
      </c>
      <c r="C45" s="7">
        <v>2</v>
      </c>
      <c r="D45" s="7">
        <v>0</v>
      </c>
      <c r="E45" s="7">
        <v>2</v>
      </c>
      <c r="F45" s="7">
        <v>13.6</v>
      </c>
      <c r="G45" s="7">
        <v>0</v>
      </c>
      <c r="H45" s="7">
        <f t="shared" si="18"/>
        <v>13.6</v>
      </c>
      <c r="I45" s="7">
        <f t="shared" ref="I45" si="19">(F45/C45)*1000</f>
        <v>6800</v>
      </c>
      <c r="J45" s="7">
        <v>4</v>
      </c>
    </row>
    <row r="46" spans="1:10" s="2" customFormat="1" ht="21" customHeight="1" x14ac:dyDescent="0.45">
      <c r="A46" s="36"/>
      <c r="B46" s="4" t="s">
        <v>31</v>
      </c>
      <c r="C46" s="7">
        <v>0</v>
      </c>
      <c r="D46" s="7">
        <v>122</v>
      </c>
      <c r="E46" s="7">
        <v>122</v>
      </c>
      <c r="F46" s="7">
        <v>0</v>
      </c>
      <c r="G46" s="7">
        <v>228</v>
      </c>
      <c r="H46" s="7">
        <f>SUM(F46:G46)</f>
        <v>228</v>
      </c>
      <c r="I46" s="7">
        <v>0</v>
      </c>
      <c r="J46" s="7">
        <v>5</v>
      </c>
    </row>
    <row r="47" spans="1:10" s="2" customFormat="1" ht="21" customHeight="1" x14ac:dyDescent="0.45">
      <c r="A47" s="37"/>
      <c r="B47" s="5" t="s">
        <v>32</v>
      </c>
      <c r="C47" s="9">
        <f>SUM(C39:C46)</f>
        <v>1970</v>
      </c>
      <c r="D47" s="9">
        <f t="shared" ref="D47:H47" si="20">SUM(D39:D46)</f>
        <v>1021</v>
      </c>
      <c r="E47" s="9">
        <f t="shared" si="20"/>
        <v>2991</v>
      </c>
      <c r="F47" s="9">
        <f t="shared" si="20"/>
        <v>21487.599999999999</v>
      </c>
      <c r="G47" s="9">
        <f t="shared" si="20"/>
        <v>1990.8</v>
      </c>
      <c r="H47" s="9">
        <f t="shared" si="20"/>
        <v>23478.399999999998</v>
      </c>
      <c r="I47" s="9">
        <f t="shared" si="2"/>
        <v>10907.41116751269</v>
      </c>
      <c r="J47" s="9">
        <f t="shared" si="3"/>
        <v>1949.8530852105778</v>
      </c>
    </row>
    <row r="48" spans="1:10" s="2" customFormat="1" ht="21" customHeight="1" x14ac:dyDescent="0.45">
      <c r="A48" s="6"/>
      <c r="B48" s="5" t="s">
        <v>64</v>
      </c>
      <c r="C48" s="9">
        <v>31</v>
      </c>
      <c r="D48" s="9">
        <v>0</v>
      </c>
      <c r="E48" s="9">
        <f>SUM(C48:D48)</f>
        <v>31</v>
      </c>
      <c r="F48" s="9">
        <v>258</v>
      </c>
      <c r="G48" s="9">
        <v>0</v>
      </c>
      <c r="H48" s="9">
        <f>SUM(F48:G48)</f>
        <v>258</v>
      </c>
      <c r="I48" s="9">
        <f t="shared" si="2"/>
        <v>8322.5806451612898</v>
      </c>
      <c r="J48" s="9">
        <v>0</v>
      </c>
    </row>
    <row r="49" spans="1:10" s="1" customFormat="1" ht="21" customHeight="1" x14ac:dyDescent="0.5">
      <c r="A49" s="38" t="s">
        <v>33</v>
      </c>
      <c r="B49" s="39"/>
      <c r="C49" s="10">
        <f>SUM(C7+C13+C18+C31+C38+C47+C48)</f>
        <v>3131</v>
      </c>
      <c r="D49" s="10">
        <f t="shared" ref="D49:H49" si="21">SUM(D7+D13+D18+D31+D38+D47+D48)</f>
        <v>36281</v>
      </c>
      <c r="E49" s="10">
        <f t="shared" si="21"/>
        <v>39412</v>
      </c>
      <c r="F49" s="10">
        <f t="shared" si="21"/>
        <v>47992.35</v>
      </c>
      <c r="G49" s="10">
        <f t="shared" si="21"/>
        <v>54274.8</v>
      </c>
      <c r="H49" s="10">
        <f t="shared" si="21"/>
        <v>102267.15</v>
      </c>
      <c r="I49" s="10">
        <f t="shared" si="2"/>
        <v>15328.122005748961</v>
      </c>
      <c r="J49" s="10">
        <f t="shared" si="3"/>
        <v>1495.9565612855215</v>
      </c>
    </row>
    <row r="51" spans="1:10" ht="22.5" customHeight="1" x14ac:dyDescent="0.7">
      <c r="B51" s="25"/>
      <c r="C51" s="25"/>
      <c r="D51" s="17"/>
      <c r="E51" s="25"/>
      <c r="F51" s="25"/>
      <c r="G51" s="17"/>
      <c r="H51" s="25"/>
      <c r="I51" s="25"/>
      <c r="J51" s="19"/>
    </row>
    <row r="52" spans="1:10" ht="18.75" customHeight="1" x14ac:dyDescent="0.7">
      <c r="B52" s="25"/>
      <c r="C52" s="25"/>
      <c r="D52" s="17"/>
      <c r="E52" s="25"/>
      <c r="F52" s="25"/>
      <c r="G52" s="17"/>
      <c r="H52" s="25"/>
      <c r="I52" s="25"/>
      <c r="J52" s="19"/>
    </row>
    <row r="53" spans="1:10" ht="25.5" x14ac:dyDescent="0.7">
      <c r="B53" s="26"/>
      <c r="C53" s="26"/>
      <c r="D53" s="18"/>
      <c r="E53" s="25"/>
      <c r="F53" s="25"/>
      <c r="G53" s="17"/>
      <c r="H53" s="26"/>
      <c r="I53" s="26"/>
      <c r="J53" s="20"/>
    </row>
    <row r="55" spans="1:10" ht="25.5" x14ac:dyDescent="0.7">
      <c r="F55" s="24"/>
      <c r="G55" s="24"/>
    </row>
    <row r="56" spans="1:10" ht="25.5" x14ac:dyDescent="0.7">
      <c r="F56" s="24"/>
      <c r="G56" s="24"/>
    </row>
    <row r="57" spans="1:10" ht="25.5" x14ac:dyDescent="0.7">
      <c r="F57" s="24"/>
      <c r="G57" s="24"/>
    </row>
  </sheetData>
  <mergeCells count="24">
    <mergeCell ref="B53:C53"/>
    <mergeCell ref="A4:A7"/>
    <mergeCell ref="A8:A13"/>
    <mergeCell ref="A39:A47"/>
    <mergeCell ref="A14:A18"/>
    <mergeCell ref="A19:A31"/>
    <mergeCell ref="A32:A38"/>
    <mergeCell ref="B51:C51"/>
    <mergeCell ref="B52:C52"/>
    <mergeCell ref="A49:B49"/>
    <mergeCell ref="A1:J1"/>
    <mergeCell ref="A2:B3"/>
    <mergeCell ref="C2:E2"/>
    <mergeCell ref="F2:H2"/>
    <mergeCell ref="I2:J2"/>
    <mergeCell ref="F57:G57"/>
    <mergeCell ref="E51:F51"/>
    <mergeCell ref="E52:F52"/>
    <mergeCell ref="E53:F53"/>
    <mergeCell ref="H51:I51"/>
    <mergeCell ref="H52:I52"/>
    <mergeCell ref="H53:I53"/>
    <mergeCell ref="F55:G55"/>
    <mergeCell ref="F56:G56"/>
  </mergeCells>
  <printOptions horizontalCentered="1" verticalCentered="1"/>
  <pageMargins left="0.196850393700787" right="0.39370078740157499" top="0.39370078740157499" bottom="0.39370078740157499" header="0.31496062992126" footer="0.31496062992126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rightToLeft="1" topLeftCell="A35" zoomScale="112" zoomScaleNormal="112" workbookViewId="0">
      <selection activeCell="H49" sqref="H49"/>
    </sheetView>
  </sheetViews>
  <sheetFormatPr defaultColWidth="9.140625" defaultRowHeight="18" x14ac:dyDescent="0.45"/>
  <cols>
    <col min="1" max="1" width="9.140625" style="2"/>
    <col min="2" max="2" width="18.42578125" style="2" customWidth="1"/>
    <col min="3" max="10" width="11" style="12" customWidth="1"/>
    <col min="11" max="16384" width="9.140625" style="2"/>
  </cols>
  <sheetData>
    <row r="1" spans="1:10" s="3" customFormat="1" ht="31.5" customHeight="1" x14ac:dyDescent="0.55000000000000004">
      <c r="A1" s="27" t="s">
        <v>74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s="1" customFormat="1" ht="21" customHeight="1" x14ac:dyDescent="0.5">
      <c r="A2" s="28" t="s">
        <v>0</v>
      </c>
      <c r="B2" s="29"/>
      <c r="C2" s="32" t="s">
        <v>57</v>
      </c>
      <c r="D2" s="33"/>
      <c r="E2" s="34"/>
      <c r="F2" s="32" t="s">
        <v>58</v>
      </c>
      <c r="G2" s="33"/>
      <c r="H2" s="34"/>
      <c r="I2" s="32" t="s">
        <v>59</v>
      </c>
      <c r="J2" s="34"/>
    </row>
    <row r="3" spans="1:10" s="1" customFormat="1" ht="21" customHeight="1" x14ac:dyDescent="0.5">
      <c r="A3" s="30"/>
      <c r="B3" s="31"/>
      <c r="C3" s="8" t="s">
        <v>4</v>
      </c>
      <c r="D3" s="8" t="s">
        <v>5</v>
      </c>
      <c r="E3" s="8" t="s">
        <v>6</v>
      </c>
      <c r="F3" s="8" t="s">
        <v>4</v>
      </c>
      <c r="G3" s="8" t="s">
        <v>5</v>
      </c>
      <c r="H3" s="8" t="s">
        <v>6</v>
      </c>
      <c r="I3" s="8" t="s">
        <v>4</v>
      </c>
      <c r="J3" s="8" t="s">
        <v>5</v>
      </c>
    </row>
    <row r="4" spans="1:10" ht="21" customHeight="1" x14ac:dyDescent="0.45">
      <c r="A4" s="35" t="s">
        <v>34</v>
      </c>
      <c r="B4" s="4" t="s">
        <v>7</v>
      </c>
      <c r="C4" s="7">
        <v>4500</v>
      </c>
      <c r="D4" s="7">
        <v>17000</v>
      </c>
      <c r="E4" s="7">
        <f>D4+C4</f>
        <v>21500</v>
      </c>
      <c r="F4" s="7">
        <v>22883</v>
      </c>
      <c r="G4" s="7">
        <v>26010</v>
      </c>
      <c r="H4" s="7">
        <f>G4+F4</f>
        <v>48893</v>
      </c>
      <c r="I4" s="7">
        <f>(F4/C4)*1000</f>
        <v>5085.1111111111113</v>
      </c>
      <c r="J4" s="7">
        <f>(G4/D4)*1000</f>
        <v>1530</v>
      </c>
    </row>
    <row r="5" spans="1:10" ht="21" customHeight="1" x14ac:dyDescent="0.45">
      <c r="A5" s="36"/>
      <c r="B5" s="4" t="s">
        <v>8</v>
      </c>
      <c r="C5" s="7">
        <v>4600</v>
      </c>
      <c r="D5" s="7">
        <v>5100</v>
      </c>
      <c r="E5" s="7">
        <f>D5+C5</f>
        <v>9700</v>
      </c>
      <c r="F5" s="7">
        <v>18400</v>
      </c>
      <c r="G5" s="7">
        <v>5100</v>
      </c>
      <c r="H5" s="7">
        <f>G5+F5</f>
        <v>23500</v>
      </c>
      <c r="I5" s="7">
        <f t="shared" ref="I5:J5" si="0">(F5/C5)*1000</f>
        <v>4000</v>
      </c>
      <c r="J5" s="7">
        <f t="shared" si="0"/>
        <v>1000</v>
      </c>
    </row>
    <row r="6" spans="1:10" ht="21" customHeight="1" x14ac:dyDescent="0.45">
      <c r="A6" s="36"/>
      <c r="B6" s="4" t="s">
        <v>9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</row>
    <row r="7" spans="1:10" ht="21" customHeight="1" x14ac:dyDescent="0.45">
      <c r="A7" s="37"/>
      <c r="B7" s="5" t="s">
        <v>10</v>
      </c>
      <c r="C7" s="9">
        <f t="shared" ref="C7:H7" si="1">SUM(C4:C6)</f>
        <v>9100</v>
      </c>
      <c r="D7" s="9">
        <f t="shared" si="1"/>
        <v>22100</v>
      </c>
      <c r="E7" s="9">
        <f t="shared" si="1"/>
        <v>31200</v>
      </c>
      <c r="F7" s="9">
        <f t="shared" si="1"/>
        <v>41283</v>
      </c>
      <c r="G7" s="9">
        <f t="shared" si="1"/>
        <v>31110</v>
      </c>
      <c r="H7" s="9">
        <f t="shared" si="1"/>
        <v>72393</v>
      </c>
      <c r="I7" s="9">
        <f t="shared" ref="I7:J49" si="2">(F7/C7)*1000</f>
        <v>4536.5934065934071</v>
      </c>
      <c r="J7" s="9">
        <f t="shared" si="2"/>
        <v>1407.6923076923078</v>
      </c>
    </row>
    <row r="8" spans="1:10" ht="21" customHeight="1" x14ac:dyDescent="0.45">
      <c r="A8" s="35" t="s">
        <v>35</v>
      </c>
      <c r="B8" s="4" t="s">
        <v>11</v>
      </c>
      <c r="C8" s="7">
        <v>0</v>
      </c>
      <c r="D8" s="7">
        <v>930</v>
      </c>
      <c r="E8" s="7">
        <f>D8+C8</f>
        <v>930</v>
      </c>
      <c r="F8" s="7">
        <v>0</v>
      </c>
      <c r="G8" s="7">
        <v>512</v>
      </c>
      <c r="H8" s="7">
        <f t="shared" ref="H8:H17" si="3">G8+F8</f>
        <v>512</v>
      </c>
      <c r="I8" s="7">
        <v>0</v>
      </c>
      <c r="J8" s="7">
        <f t="shared" si="2"/>
        <v>550.53763440860212</v>
      </c>
    </row>
    <row r="9" spans="1:10" ht="21" customHeight="1" x14ac:dyDescent="0.45">
      <c r="A9" s="36"/>
      <c r="B9" s="4" t="s">
        <v>12</v>
      </c>
      <c r="C9" s="7">
        <v>2600</v>
      </c>
      <c r="D9" s="7">
        <v>0</v>
      </c>
      <c r="E9" s="7">
        <f t="shared" ref="E9:E17" si="4">D9+C9</f>
        <v>2600</v>
      </c>
      <c r="F9" s="7">
        <v>7020</v>
      </c>
      <c r="G9" s="7">
        <v>0</v>
      </c>
      <c r="H9" s="7">
        <f t="shared" si="3"/>
        <v>7020</v>
      </c>
      <c r="I9" s="7">
        <f t="shared" si="2"/>
        <v>2700</v>
      </c>
      <c r="J9" s="7">
        <v>0</v>
      </c>
    </row>
    <row r="10" spans="1:10" ht="21" customHeight="1" x14ac:dyDescent="0.45">
      <c r="A10" s="36"/>
      <c r="B10" s="4" t="s">
        <v>13</v>
      </c>
      <c r="C10" s="7">
        <v>0</v>
      </c>
      <c r="D10" s="7">
        <v>1113</v>
      </c>
      <c r="E10" s="7">
        <f t="shared" si="4"/>
        <v>1113</v>
      </c>
      <c r="F10" s="7">
        <v>0</v>
      </c>
      <c r="G10" s="7">
        <v>497</v>
      </c>
      <c r="H10" s="7">
        <f t="shared" si="3"/>
        <v>497</v>
      </c>
      <c r="I10" s="7">
        <v>0</v>
      </c>
      <c r="J10" s="7">
        <f t="shared" si="2"/>
        <v>446.54088050314465</v>
      </c>
    </row>
    <row r="11" spans="1:10" ht="21" customHeight="1" x14ac:dyDescent="0.45">
      <c r="A11" s="36"/>
      <c r="B11" s="4" t="s">
        <v>60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f t="shared" si="3"/>
        <v>0</v>
      </c>
      <c r="I11" s="7">
        <v>0</v>
      </c>
      <c r="J11" s="7">
        <v>0</v>
      </c>
    </row>
    <row r="12" spans="1:10" ht="21" customHeight="1" x14ac:dyDescent="0.45">
      <c r="A12" s="36"/>
      <c r="B12" s="4" t="s">
        <v>14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f t="shared" si="3"/>
        <v>0</v>
      </c>
      <c r="I12" s="7">
        <v>0</v>
      </c>
      <c r="J12" s="7">
        <v>0</v>
      </c>
    </row>
    <row r="13" spans="1:10" ht="21" customHeight="1" x14ac:dyDescent="0.45">
      <c r="A13" s="37"/>
      <c r="B13" s="5" t="s">
        <v>15</v>
      </c>
      <c r="C13" s="9">
        <f>SUM(C8:C12)</f>
        <v>2600</v>
      </c>
      <c r="D13" s="9">
        <f>SUM(D8:D12)</f>
        <v>2043</v>
      </c>
      <c r="E13" s="9">
        <f>SUM(E8:E12)</f>
        <v>4643</v>
      </c>
      <c r="F13" s="9">
        <f t="shared" ref="F13:H13" si="5">SUM(F8:F12)</f>
        <v>7020</v>
      </c>
      <c r="G13" s="9">
        <f t="shared" si="5"/>
        <v>1009</v>
      </c>
      <c r="H13" s="9">
        <f t="shared" si="5"/>
        <v>8029</v>
      </c>
      <c r="I13" s="9">
        <f t="shared" si="2"/>
        <v>2700</v>
      </c>
      <c r="J13" s="9">
        <f t="shared" si="2"/>
        <v>493.88154674498287</v>
      </c>
    </row>
    <row r="14" spans="1:10" ht="21" customHeight="1" x14ac:dyDescent="0.45">
      <c r="A14" s="35" t="s">
        <v>36</v>
      </c>
      <c r="B14" s="4" t="s">
        <v>16</v>
      </c>
      <c r="C14" s="7">
        <v>0</v>
      </c>
      <c r="D14" s="7">
        <v>0</v>
      </c>
      <c r="E14" s="7">
        <f t="shared" si="4"/>
        <v>0</v>
      </c>
      <c r="F14" s="7">
        <v>0</v>
      </c>
      <c r="G14" s="7">
        <v>0</v>
      </c>
      <c r="H14" s="7">
        <f t="shared" si="3"/>
        <v>0</v>
      </c>
      <c r="I14" s="7">
        <v>0</v>
      </c>
      <c r="J14" s="7">
        <v>0</v>
      </c>
    </row>
    <row r="15" spans="1:10" ht="21" customHeight="1" x14ac:dyDescent="0.45">
      <c r="A15" s="36"/>
      <c r="B15" s="4" t="s">
        <v>17</v>
      </c>
      <c r="C15" s="7">
        <v>0</v>
      </c>
      <c r="D15" s="7">
        <v>0</v>
      </c>
      <c r="E15" s="7">
        <f t="shared" si="4"/>
        <v>0</v>
      </c>
      <c r="F15" s="7">
        <v>0</v>
      </c>
      <c r="G15" s="7">
        <v>0</v>
      </c>
      <c r="H15" s="7">
        <f t="shared" si="3"/>
        <v>0</v>
      </c>
      <c r="I15" s="7">
        <v>0</v>
      </c>
      <c r="J15" s="7">
        <v>0</v>
      </c>
    </row>
    <row r="16" spans="1:10" ht="21" customHeight="1" x14ac:dyDescent="0.45">
      <c r="A16" s="36"/>
      <c r="B16" s="4" t="s">
        <v>18</v>
      </c>
      <c r="C16" s="7">
        <v>40</v>
      </c>
      <c r="D16" s="7">
        <v>0</v>
      </c>
      <c r="E16" s="7">
        <f t="shared" si="4"/>
        <v>40</v>
      </c>
      <c r="F16" s="7">
        <v>35</v>
      </c>
      <c r="G16" s="7">
        <v>0</v>
      </c>
      <c r="H16" s="7">
        <f t="shared" si="3"/>
        <v>35</v>
      </c>
      <c r="I16" s="7">
        <f t="shared" si="2"/>
        <v>875</v>
      </c>
      <c r="J16" s="7">
        <v>0</v>
      </c>
    </row>
    <row r="17" spans="1:10" ht="21" customHeight="1" x14ac:dyDescent="0.45">
      <c r="A17" s="36"/>
      <c r="B17" s="4" t="s">
        <v>41</v>
      </c>
      <c r="C17" s="7">
        <v>0</v>
      </c>
      <c r="D17" s="7">
        <v>275</v>
      </c>
      <c r="E17" s="7">
        <f t="shared" si="4"/>
        <v>275</v>
      </c>
      <c r="F17" s="7">
        <v>0</v>
      </c>
      <c r="G17" s="7">
        <v>165</v>
      </c>
      <c r="H17" s="7">
        <f t="shared" si="3"/>
        <v>165</v>
      </c>
      <c r="I17" s="7">
        <v>0</v>
      </c>
      <c r="J17" s="7">
        <f t="shared" si="2"/>
        <v>600</v>
      </c>
    </row>
    <row r="18" spans="1:10" ht="21" customHeight="1" x14ac:dyDescent="0.45">
      <c r="A18" s="37"/>
      <c r="B18" s="5" t="s">
        <v>19</v>
      </c>
      <c r="C18" s="9">
        <f t="shared" ref="C18:H18" si="6">SUM(C14:C17)</f>
        <v>40</v>
      </c>
      <c r="D18" s="9">
        <f t="shared" si="6"/>
        <v>275</v>
      </c>
      <c r="E18" s="9">
        <f t="shared" si="6"/>
        <v>315</v>
      </c>
      <c r="F18" s="9">
        <f t="shared" si="6"/>
        <v>35</v>
      </c>
      <c r="G18" s="9">
        <f t="shared" si="6"/>
        <v>165</v>
      </c>
      <c r="H18" s="9">
        <f t="shared" si="6"/>
        <v>200</v>
      </c>
      <c r="I18" s="9">
        <f t="shared" si="2"/>
        <v>875</v>
      </c>
      <c r="J18" s="9">
        <f t="shared" si="2"/>
        <v>600</v>
      </c>
    </row>
    <row r="19" spans="1:10" ht="21" customHeight="1" x14ac:dyDescent="0.45">
      <c r="A19" s="35" t="s">
        <v>37</v>
      </c>
      <c r="B19" s="4" t="s">
        <v>20</v>
      </c>
      <c r="C19" s="7">
        <v>1500</v>
      </c>
      <c r="D19" s="7">
        <v>0</v>
      </c>
      <c r="E19" s="7">
        <f t="shared" ref="E19:E37" si="7">D19+C19</f>
        <v>1500</v>
      </c>
      <c r="F19" s="7">
        <v>62250</v>
      </c>
      <c r="G19" s="7">
        <v>0</v>
      </c>
      <c r="H19" s="7">
        <f>G19+F19</f>
        <v>62250</v>
      </c>
      <c r="I19" s="7">
        <f t="shared" si="2"/>
        <v>41500</v>
      </c>
      <c r="J19" s="7">
        <v>0</v>
      </c>
    </row>
    <row r="20" spans="1:10" ht="21" customHeight="1" x14ac:dyDescent="0.45">
      <c r="A20" s="36"/>
      <c r="B20" s="4" t="s">
        <v>21</v>
      </c>
      <c r="C20" s="7">
        <v>5</v>
      </c>
      <c r="D20" s="7">
        <v>0</v>
      </c>
      <c r="E20" s="7">
        <f t="shared" si="7"/>
        <v>5</v>
      </c>
      <c r="F20" s="7">
        <v>275</v>
      </c>
      <c r="G20" s="7">
        <v>0</v>
      </c>
      <c r="H20" s="7">
        <f t="shared" ref="H20:H37" si="8">G20+F20</f>
        <v>275</v>
      </c>
      <c r="I20" s="7">
        <f t="shared" si="2"/>
        <v>55000</v>
      </c>
      <c r="J20" s="7">
        <v>0</v>
      </c>
    </row>
    <row r="21" spans="1:10" ht="21" customHeight="1" x14ac:dyDescent="0.45">
      <c r="A21" s="36"/>
      <c r="B21" s="4" t="s">
        <v>22</v>
      </c>
      <c r="C21" s="7">
        <v>100</v>
      </c>
      <c r="D21" s="7">
        <v>0</v>
      </c>
      <c r="E21" s="7">
        <f t="shared" si="7"/>
        <v>100</v>
      </c>
      <c r="F21" s="7">
        <v>6000</v>
      </c>
      <c r="G21" s="7">
        <v>0</v>
      </c>
      <c r="H21" s="7">
        <f t="shared" si="8"/>
        <v>6000</v>
      </c>
      <c r="I21" s="7">
        <f t="shared" si="2"/>
        <v>60000</v>
      </c>
      <c r="J21" s="7">
        <v>0</v>
      </c>
    </row>
    <row r="22" spans="1:10" ht="21" customHeight="1" x14ac:dyDescent="0.45">
      <c r="A22" s="36"/>
      <c r="B22" s="4" t="s">
        <v>42</v>
      </c>
      <c r="C22" s="7">
        <v>30</v>
      </c>
      <c r="D22" s="7">
        <v>0</v>
      </c>
      <c r="E22" s="7">
        <f t="shared" si="7"/>
        <v>30</v>
      </c>
      <c r="F22" s="7">
        <v>1140</v>
      </c>
      <c r="G22" s="7">
        <v>0</v>
      </c>
      <c r="H22" s="7">
        <f t="shared" si="8"/>
        <v>1140</v>
      </c>
      <c r="I22" s="7">
        <f t="shared" si="2"/>
        <v>38000</v>
      </c>
      <c r="J22" s="7">
        <v>0</v>
      </c>
    </row>
    <row r="23" spans="1:10" ht="21" customHeight="1" x14ac:dyDescent="0.45">
      <c r="A23" s="36"/>
      <c r="B23" s="4" t="s">
        <v>61</v>
      </c>
      <c r="C23" s="7">
        <v>1</v>
      </c>
      <c r="D23" s="7">
        <v>0</v>
      </c>
      <c r="E23" s="7">
        <f t="shared" si="7"/>
        <v>1</v>
      </c>
      <c r="F23" s="7">
        <v>27</v>
      </c>
      <c r="G23" s="7">
        <v>0</v>
      </c>
      <c r="H23" s="7">
        <f t="shared" si="8"/>
        <v>27</v>
      </c>
      <c r="I23" s="7">
        <f t="shared" si="2"/>
        <v>27000</v>
      </c>
      <c r="J23" s="7">
        <v>0</v>
      </c>
    </row>
    <row r="24" spans="1:10" ht="21" customHeight="1" x14ac:dyDescent="0.45">
      <c r="A24" s="36"/>
      <c r="B24" s="4" t="s">
        <v>44</v>
      </c>
      <c r="C24" s="7">
        <v>0</v>
      </c>
      <c r="D24" s="7">
        <v>0</v>
      </c>
      <c r="E24" s="7">
        <f t="shared" si="7"/>
        <v>0</v>
      </c>
      <c r="F24" s="7">
        <v>0</v>
      </c>
      <c r="G24" s="7">
        <v>0</v>
      </c>
      <c r="H24" s="7">
        <f t="shared" si="8"/>
        <v>0</v>
      </c>
      <c r="I24" s="7">
        <v>0</v>
      </c>
      <c r="J24" s="7">
        <v>0</v>
      </c>
    </row>
    <row r="25" spans="1:10" ht="21" customHeight="1" x14ac:dyDescent="0.45">
      <c r="A25" s="36"/>
      <c r="B25" s="4" t="s">
        <v>62</v>
      </c>
      <c r="C25" s="7">
        <v>0</v>
      </c>
      <c r="D25" s="7">
        <v>0</v>
      </c>
      <c r="E25" s="7">
        <f t="shared" si="7"/>
        <v>0</v>
      </c>
      <c r="F25" s="7">
        <v>0</v>
      </c>
      <c r="G25" s="7">
        <v>0</v>
      </c>
      <c r="H25" s="7">
        <f t="shared" si="8"/>
        <v>0</v>
      </c>
      <c r="I25" s="7">
        <v>0</v>
      </c>
      <c r="J25" s="7">
        <v>0</v>
      </c>
    </row>
    <row r="26" spans="1:10" ht="21" customHeight="1" x14ac:dyDescent="0.45">
      <c r="A26" s="36"/>
      <c r="B26" s="4" t="s">
        <v>46</v>
      </c>
      <c r="C26" s="7">
        <v>0</v>
      </c>
      <c r="D26" s="7">
        <v>0</v>
      </c>
      <c r="E26" s="7">
        <f t="shared" si="7"/>
        <v>0</v>
      </c>
      <c r="F26" s="7">
        <v>0</v>
      </c>
      <c r="G26" s="7">
        <v>0</v>
      </c>
      <c r="H26" s="7">
        <f t="shared" si="8"/>
        <v>0</v>
      </c>
      <c r="I26" s="7">
        <v>0</v>
      </c>
      <c r="J26" s="7">
        <v>0</v>
      </c>
    </row>
    <row r="27" spans="1:10" ht="21" customHeight="1" x14ac:dyDescent="0.45">
      <c r="A27" s="36"/>
      <c r="B27" s="4" t="s">
        <v>47</v>
      </c>
      <c r="C27" s="7">
        <v>0</v>
      </c>
      <c r="D27" s="7">
        <v>0</v>
      </c>
      <c r="E27" s="7">
        <f t="shared" si="7"/>
        <v>0</v>
      </c>
      <c r="F27" s="7">
        <v>0</v>
      </c>
      <c r="G27" s="7">
        <v>0</v>
      </c>
      <c r="H27" s="7">
        <f t="shared" si="8"/>
        <v>0</v>
      </c>
      <c r="I27" s="7">
        <v>0</v>
      </c>
      <c r="J27" s="7">
        <v>0</v>
      </c>
    </row>
    <row r="28" spans="1:10" ht="21" customHeight="1" x14ac:dyDescent="0.45">
      <c r="A28" s="36"/>
      <c r="B28" s="4" t="s">
        <v>48</v>
      </c>
      <c r="C28" s="7">
        <v>6</v>
      </c>
      <c r="D28" s="7">
        <v>0</v>
      </c>
      <c r="E28" s="7">
        <f t="shared" si="7"/>
        <v>6</v>
      </c>
      <c r="F28" s="7">
        <v>100</v>
      </c>
      <c r="G28" s="7">
        <v>0</v>
      </c>
      <c r="H28" s="7">
        <f t="shared" si="8"/>
        <v>100</v>
      </c>
      <c r="I28" s="7">
        <f t="shared" si="2"/>
        <v>16666.666666666668</v>
      </c>
      <c r="J28" s="7">
        <v>0</v>
      </c>
    </row>
    <row r="29" spans="1:10" ht="21" customHeight="1" x14ac:dyDescent="0.45">
      <c r="A29" s="36"/>
      <c r="B29" s="4" t="s">
        <v>49</v>
      </c>
      <c r="C29" s="7">
        <v>0</v>
      </c>
      <c r="D29" s="7">
        <v>0</v>
      </c>
      <c r="E29" s="7">
        <f t="shared" si="7"/>
        <v>0</v>
      </c>
      <c r="F29" s="7">
        <v>0</v>
      </c>
      <c r="G29" s="7">
        <v>0</v>
      </c>
      <c r="H29" s="7">
        <f t="shared" si="8"/>
        <v>0</v>
      </c>
      <c r="I29" s="7">
        <v>0</v>
      </c>
      <c r="J29" s="7">
        <v>0</v>
      </c>
    </row>
    <row r="30" spans="1:10" ht="21" customHeight="1" x14ac:dyDescent="0.45">
      <c r="A30" s="36"/>
      <c r="B30" s="4" t="s">
        <v>63</v>
      </c>
      <c r="C30" s="7">
        <v>61</v>
      </c>
      <c r="D30" s="7">
        <v>0</v>
      </c>
      <c r="E30" s="7">
        <f t="shared" si="7"/>
        <v>61</v>
      </c>
      <c r="F30" s="7">
        <v>2659</v>
      </c>
      <c r="G30" s="7">
        <v>0</v>
      </c>
      <c r="H30" s="7">
        <f t="shared" si="8"/>
        <v>2659</v>
      </c>
      <c r="I30" s="7">
        <f t="shared" si="2"/>
        <v>43590.163934426229</v>
      </c>
      <c r="J30" s="7">
        <v>0</v>
      </c>
    </row>
    <row r="31" spans="1:10" ht="21" customHeight="1" x14ac:dyDescent="0.45">
      <c r="A31" s="37"/>
      <c r="B31" s="5" t="s">
        <v>23</v>
      </c>
      <c r="C31" s="9">
        <f>SUM(C19:C30)</f>
        <v>1703</v>
      </c>
      <c r="D31" s="9">
        <f t="shared" ref="D31:H31" si="9">SUM(D19:D30)</f>
        <v>0</v>
      </c>
      <c r="E31" s="9">
        <f t="shared" si="9"/>
        <v>1703</v>
      </c>
      <c r="F31" s="9">
        <f t="shared" si="9"/>
        <v>72451</v>
      </c>
      <c r="G31" s="9">
        <f t="shared" si="9"/>
        <v>0</v>
      </c>
      <c r="H31" s="9">
        <f t="shared" si="9"/>
        <v>72451</v>
      </c>
      <c r="I31" s="9">
        <f t="shared" si="2"/>
        <v>42543.159130945394</v>
      </c>
      <c r="J31" s="9">
        <v>0</v>
      </c>
    </row>
    <row r="32" spans="1:10" ht="21" customHeight="1" x14ac:dyDescent="0.45">
      <c r="A32" s="35" t="s">
        <v>38</v>
      </c>
      <c r="B32" s="4" t="s">
        <v>24</v>
      </c>
      <c r="C32" s="7">
        <v>0</v>
      </c>
      <c r="D32" s="7">
        <v>0</v>
      </c>
      <c r="E32" s="7">
        <f t="shared" si="7"/>
        <v>0</v>
      </c>
      <c r="F32" s="7">
        <v>0</v>
      </c>
      <c r="G32" s="7">
        <v>0</v>
      </c>
      <c r="H32" s="7">
        <f t="shared" si="8"/>
        <v>0</v>
      </c>
      <c r="I32" s="7">
        <v>0</v>
      </c>
      <c r="J32" s="7">
        <v>0</v>
      </c>
    </row>
    <row r="33" spans="1:10" ht="21" customHeight="1" x14ac:dyDescent="0.45">
      <c r="A33" s="36"/>
      <c r="B33" s="4" t="s">
        <v>25</v>
      </c>
      <c r="C33" s="7">
        <v>0</v>
      </c>
      <c r="D33" s="7">
        <v>0</v>
      </c>
      <c r="E33" s="7">
        <f t="shared" si="7"/>
        <v>0</v>
      </c>
      <c r="F33" s="7">
        <v>0</v>
      </c>
      <c r="G33" s="7">
        <v>0</v>
      </c>
      <c r="H33" s="7">
        <f t="shared" si="8"/>
        <v>0</v>
      </c>
      <c r="I33" s="7">
        <v>0</v>
      </c>
      <c r="J33" s="7">
        <v>0</v>
      </c>
    </row>
    <row r="34" spans="1:10" ht="21" customHeight="1" x14ac:dyDescent="0.45">
      <c r="A34" s="36"/>
      <c r="B34" s="4" t="s">
        <v>26</v>
      </c>
      <c r="C34" s="7">
        <v>80</v>
      </c>
      <c r="D34" s="7">
        <v>0</v>
      </c>
      <c r="E34" s="7">
        <f t="shared" si="7"/>
        <v>80</v>
      </c>
      <c r="F34" s="7">
        <v>3300</v>
      </c>
      <c r="G34" s="7">
        <v>0</v>
      </c>
      <c r="H34" s="7">
        <f>G34+F34</f>
        <v>3300</v>
      </c>
      <c r="I34" s="7">
        <f t="shared" si="2"/>
        <v>41250</v>
      </c>
      <c r="J34" s="7">
        <v>0</v>
      </c>
    </row>
    <row r="35" spans="1:10" ht="21" customHeight="1" x14ac:dyDescent="0.45">
      <c r="A35" s="36"/>
      <c r="B35" s="4" t="s">
        <v>50</v>
      </c>
      <c r="C35" s="7">
        <v>0</v>
      </c>
      <c r="D35" s="7">
        <v>0</v>
      </c>
      <c r="E35" s="7">
        <f t="shared" si="7"/>
        <v>0</v>
      </c>
      <c r="F35" s="7">
        <v>0</v>
      </c>
      <c r="G35" s="7">
        <v>0</v>
      </c>
      <c r="H35" s="7">
        <f t="shared" si="8"/>
        <v>0</v>
      </c>
      <c r="I35" s="7">
        <v>0</v>
      </c>
      <c r="J35" s="7">
        <v>0</v>
      </c>
    </row>
    <row r="36" spans="1:10" ht="21" customHeight="1" x14ac:dyDescent="0.45">
      <c r="A36" s="36"/>
      <c r="B36" s="4" t="s">
        <v>51</v>
      </c>
      <c r="C36" s="7">
        <v>0</v>
      </c>
      <c r="D36" s="7">
        <v>0</v>
      </c>
      <c r="E36" s="7">
        <f t="shared" si="7"/>
        <v>0</v>
      </c>
      <c r="F36" s="7">
        <v>0</v>
      </c>
      <c r="G36" s="7">
        <v>0</v>
      </c>
      <c r="H36" s="7">
        <f t="shared" si="8"/>
        <v>0</v>
      </c>
      <c r="I36" s="7">
        <v>0</v>
      </c>
      <c r="J36" s="7">
        <v>0</v>
      </c>
    </row>
    <row r="37" spans="1:10" ht="21" customHeight="1" x14ac:dyDescent="0.45">
      <c r="A37" s="36"/>
      <c r="B37" s="4" t="s">
        <v>27</v>
      </c>
      <c r="C37" s="7">
        <v>26</v>
      </c>
      <c r="D37" s="7">
        <v>0</v>
      </c>
      <c r="E37" s="7">
        <f t="shared" si="7"/>
        <v>26</v>
      </c>
      <c r="F37" s="7">
        <v>754</v>
      </c>
      <c r="G37" s="7">
        <v>0</v>
      </c>
      <c r="H37" s="7">
        <f t="shared" si="8"/>
        <v>754</v>
      </c>
      <c r="I37" s="7">
        <f t="shared" si="2"/>
        <v>29000</v>
      </c>
      <c r="J37" s="7">
        <v>0</v>
      </c>
    </row>
    <row r="38" spans="1:10" ht="21" customHeight="1" x14ac:dyDescent="0.45">
      <c r="A38" s="37"/>
      <c r="B38" s="5" t="s">
        <v>28</v>
      </c>
      <c r="C38" s="9">
        <f>SUM(C32:C37)</f>
        <v>106</v>
      </c>
      <c r="D38" s="9">
        <f t="shared" ref="D38:F38" si="10">SUM(D32:D37)</f>
        <v>0</v>
      </c>
      <c r="E38" s="9">
        <f t="shared" si="10"/>
        <v>106</v>
      </c>
      <c r="F38" s="9">
        <f t="shared" si="10"/>
        <v>4054</v>
      </c>
      <c r="G38" s="9">
        <f>SUM(G32:G37)</f>
        <v>0</v>
      </c>
      <c r="H38" s="9">
        <f t="shared" ref="H38" si="11">SUM(H32:H37)</f>
        <v>4054</v>
      </c>
      <c r="I38" s="9">
        <f t="shared" si="2"/>
        <v>38245.283018867922</v>
      </c>
      <c r="J38" s="9">
        <v>0</v>
      </c>
    </row>
    <row r="39" spans="1:10" ht="21" customHeight="1" x14ac:dyDescent="0.45">
      <c r="A39" s="35" t="s">
        <v>39</v>
      </c>
      <c r="B39" s="4" t="s">
        <v>29</v>
      </c>
      <c r="C39" s="7">
        <v>2650</v>
      </c>
      <c r="D39" s="7">
        <v>510</v>
      </c>
      <c r="E39" s="7">
        <v>3160</v>
      </c>
      <c r="F39" s="7">
        <v>23055</v>
      </c>
      <c r="G39" s="7">
        <v>918</v>
      </c>
      <c r="H39" s="7">
        <f t="shared" ref="H39:H45" si="12">SUM(F39:G39)</f>
        <v>23973</v>
      </c>
      <c r="I39" s="7">
        <f t="shared" si="2"/>
        <v>8700</v>
      </c>
      <c r="J39" s="7">
        <f t="shared" si="2"/>
        <v>1800</v>
      </c>
    </row>
    <row r="40" spans="1:10" ht="21" customHeight="1" x14ac:dyDescent="0.45">
      <c r="A40" s="36"/>
      <c r="B40" s="4" t="s">
        <v>30</v>
      </c>
      <c r="C40" s="7">
        <v>426</v>
      </c>
      <c r="D40" s="7">
        <v>0</v>
      </c>
      <c r="E40" s="7">
        <v>426</v>
      </c>
      <c r="F40" s="7">
        <v>25560</v>
      </c>
      <c r="G40" s="7">
        <v>0</v>
      </c>
      <c r="H40" s="7">
        <f t="shared" si="12"/>
        <v>25560</v>
      </c>
      <c r="I40" s="7">
        <f t="shared" si="2"/>
        <v>60000</v>
      </c>
      <c r="J40" s="7">
        <v>0</v>
      </c>
    </row>
    <row r="41" spans="1:10" ht="21" customHeight="1" x14ac:dyDescent="0.45">
      <c r="A41" s="36"/>
      <c r="B41" s="4" t="s">
        <v>52</v>
      </c>
      <c r="C41" s="7">
        <v>30</v>
      </c>
      <c r="D41" s="7">
        <v>0</v>
      </c>
      <c r="E41" s="7">
        <v>30</v>
      </c>
      <c r="F41" s="7">
        <v>1860</v>
      </c>
      <c r="G41" s="7">
        <v>0</v>
      </c>
      <c r="H41" s="7">
        <f t="shared" si="12"/>
        <v>1860</v>
      </c>
      <c r="I41" s="7">
        <f t="shared" si="2"/>
        <v>62000</v>
      </c>
      <c r="J41" s="7">
        <v>0</v>
      </c>
    </row>
    <row r="42" spans="1:10" ht="21" customHeight="1" x14ac:dyDescent="0.45">
      <c r="A42" s="36"/>
      <c r="B42" s="4" t="s">
        <v>53</v>
      </c>
      <c r="C42" s="7">
        <v>150</v>
      </c>
      <c r="D42" s="7">
        <v>1</v>
      </c>
      <c r="E42" s="7">
        <v>151</v>
      </c>
      <c r="F42" s="7">
        <v>840</v>
      </c>
      <c r="G42" s="7">
        <v>1.7</v>
      </c>
      <c r="H42" s="7">
        <f t="shared" si="12"/>
        <v>841.7</v>
      </c>
      <c r="I42" s="7">
        <f t="shared" si="2"/>
        <v>5600</v>
      </c>
      <c r="J42" s="7">
        <f t="shared" si="2"/>
        <v>1700</v>
      </c>
    </row>
    <row r="43" spans="1:10" ht="21" customHeight="1" x14ac:dyDescent="0.45">
      <c r="A43" s="36"/>
      <c r="B43" s="4" t="s">
        <v>54</v>
      </c>
      <c r="C43" s="7">
        <v>45</v>
      </c>
      <c r="D43" s="7">
        <v>1</v>
      </c>
      <c r="E43" s="7">
        <v>46</v>
      </c>
      <c r="F43" s="7">
        <v>189</v>
      </c>
      <c r="G43" s="7">
        <v>1.2</v>
      </c>
      <c r="H43" s="7">
        <f t="shared" si="12"/>
        <v>190.2</v>
      </c>
      <c r="I43" s="7">
        <v>0</v>
      </c>
      <c r="J43" s="7">
        <f t="shared" si="2"/>
        <v>1200</v>
      </c>
    </row>
    <row r="44" spans="1:10" ht="21" customHeight="1" x14ac:dyDescent="0.45">
      <c r="A44" s="36"/>
      <c r="B44" s="4" t="s">
        <v>55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f t="shared" si="12"/>
        <v>0</v>
      </c>
      <c r="I44" s="7">
        <v>0</v>
      </c>
      <c r="J44" s="7">
        <v>0</v>
      </c>
    </row>
    <row r="45" spans="1:10" ht="21" customHeight="1" x14ac:dyDescent="0.45">
      <c r="A45" s="36"/>
      <c r="B45" s="4" t="s">
        <v>56</v>
      </c>
      <c r="C45" s="7">
        <v>150</v>
      </c>
      <c r="D45" s="7">
        <v>0</v>
      </c>
      <c r="E45" s="7">
        <v>150</v>
      </c>
      <c r="F45" s="7">
        <v>1095</v>
      </c>
      <c r="G45" s="7">
        <v>0</v>
      </c>
      <c r="H45" s="7">
        <f t="shared" si="12"/>
        <v>1095</v>
      </c>
      <c r="I45" s="7">
        <f t="shared" si="2"/>
        <v>7300</v>
      </c>
      <c r="J45" s="7">
        <v>0</v>
      </c>
    </row>
    <row r="46" spans="1:10" ht="21" customHeight="1" x14ac:dyDescent="0.45">
      <c r="A46" s="36"/>
      <c r="B46" s="4" t="s">
        <v>31</v>
      </c>
      <c r="C46" s="7">
        <v>53</v>
      </c>
      <c r="D46" s="7">
        <v>124</v>
      </c>
      <c r="E46" s="7">
        <v>177</v>
      </c>
      <c r="F46" s="7">
        <v>483</v>
      </c>
      <c r="G46" s="7">
        <v>229.4</v>
      </c>
      <c r="H46" s="7">
        <f>SUM(F46:G46)</f>
        <v>712.4</v>
      </c>
      <c r="I46" s="7">
        <v>0</v>
      </c>
      <c r="J46" s="7">
        <f t="shared" si="2"/>
        <v>1850</v>
      </c>
    </row>
    <row r="47" spans="1:10" ht="21" customHeight="1" x14ac:dyDescent="0.45">
      <c r="A47" s="37"/>
      <c r="B47" s="5" t="s">
        <v>32</v>
      </c>
      <c r="C47" s="9">
        <f>SUM(C39:C46)</f>
        <v>3504</v>
      </c>
      <c r="D47" s="9">
        <f t="shared" ref="D47:H47" si="13">SUM(D39:D46)</f>
        <v>636</v>
      </c>
      <c r="E47" s="9">
        <f t="shared" si="13"/>
        <v>4140</v>
      </c>
      <c r="F47" s="9">
        <f t="shared" si="13"/>
        <v>53082</v>
      </c>
      <c r="G47" s="9">
        <f t="shared" si="13"/>
        <v>1150.3000000000002</v>
      </c>
      <c r="H47" s="9">
        <f t="shared" si="13"/>
        <v>54232.299999999996</v>
      </c>
      <c r="I47" s="9">
        <f t="shared" si="2"/>
        <v>15148.972602739725</v>
      </c>
      <c r="J47" s="9">
        <f t="shared" si="2"/>
        <v>1808.6477987421385</v>
      </c>
    </row>
    <row r="48" spans="1:10" ht="21" customHeight="1" x14ac:dyDescent="0.45">
      <c r="A48" s="6"/>
      <c r="B48" s="5" t="s">
        <v>64</v>
      </c>
      <c r="C48" s="9">
        <v>10</v>
      </c>
      <c r="D48" s="9">
        <v>0</v>
      </c>
      <c r="E48" s="9">
        <f>SUM(C48:D48)</f>
        <v>10</v>
      </c>
      <c r="F48" s="9">
        <v>422</v>
      </c>
      <c r="G48" s="9">
        <v>0</v>
      </c>
      <c r="H48" s="9">
        <f>SUM(F48:G48)</f>
        <v>422</v>
      </c>
      <c r="I48" s="9">
        <f t="shared" si="2"/>
        <v>42200</v>
      </c>
      <c r="J48" s="9">
        <v>0</v>
      </c>
    </row>
    <row r="49" spans="1:10" s="1" customFormat="1" ht="21" customHeight="1" x14ac:dyDescent="0.5">
      <c r="A49" s="38" t="s">
        <v>33</v>
      </c>
      <c r="B49" s="39"/>
      <c r="C49" s="10">
        <f>SUM(C7+C13+C18+C31+C38+C47+C48)</f>
        <v>17063</v>
      </c>
      <c r="D49" s="10">
        <f>SUM(D7+D13+D18+D31+D38+D47)</f>
        <v>25054</v>
      </c>
      <c r="E49" s="10">
        <f>SUM(E7+E13+E18+E31+E38+E47+E48)</f>
        <v>42117</v>
      </c>
      <c r="F49" s="10">
        <f>SUM(F7+F13+F18+F31+F38+F47+F48)</f>
        <v>178347</v>
      </c>
      <c r="G49" s="10">
        <f t="shared" ref="G49" si="14">SUM(G7+G13+G18+G31+G38+G47)</f>
        <v>33434.300000000003</v>
      </c>
      <c r="H49" s="10">
        <f>SUM(H7+H13+H18+H31+H38+H47+H48)</f>
        <v>211781.3</v>
      </c>
      <c r="I49" s="10">
        <f t="shared" si="2"/>
        <v>10452.265135087617</v>
      </c>
      <c r="J49" s="10">
        <f t="shared" si="2"/>
        <v>1334.4895026742238</v>
      </c>
    </row>
    <row r="51" spans="1:10" ht="22.5" customHeight="1" x14ac:dyDescent="0.55000000000000004">
      <c r="B51" s="41"/>
      <c r="C51" s="41"/>
      <c r="D51" s="13"/>
      <c r="E51" s="41"/>
      <c r="F51" s="41"/>
      <c r="G51" s="13"/>
      <c r="H51" s="41"/>
      <c r="I51" s="41"/>
      <c r="J51" s="15"/>
    </row>
    <row r="52" spans="1:10" ht="18.75" customHeight="1" x14ac:dyDescent="0.55000000000000004">
      <c r="B52" s="41"/>
      <c r="C52" s="41"/>
      <c r="D52" s="13"/>
      <c r="E52" s="41"/>
      <c r="F52" s="41"/>
      <c r="G52" s="13"/>
      <c r="H52" s="41"/>
      <c r="I52" s="41"/>
      <c r="J52" s="15"/>
    </row>
    <row r="53" spans="1:10" ht="21" x14ac:dyDescent="0.45">
      <c r="B53" s="42"/>
      <c r="C53" s="42"/>
      <c r="D53" s="14"/>
      <c r="E53" s="41"/>
      <c r="F53" s="41"/>
      <c r="G53" s="13"/>
      <c r="H53" s="42"/>
      <c r="I53" s="42"/>
      <c r="J53" s="16"/>
    </row>
    <row r="55" spans="1:10" ht="21" x14ac:dyDescent="0.55000000000000004">
      <c r="F55" s="40"/>
      <c r="G55" s="40"/>
    </row>
    <row r="56" spans="1:10" ht="21" x14ac:dyDescent="0.55000000000000004">
      <c r="F56" s="40"/>
      <c r="G56" s="40"/>
    </row>
    <row r="57" spans="1:10" ht="21" x14ac:dyDescent="0.55000000000000004">
      <c r="F57" s="40"/>
      <c r="G57" s="40"/>
    </row>
  </sheetData>
  <mergeCells count="24">
    <mergeCell ref="F57:G57"/>
    <mergeCell ref="B51:C51"/>
    <mergeCell ref="E51:F51"/>
    <mergeCell ref="H51:I51"/>
    <mergeCell ref="B52:C52"/>
    <mergeCell ref="E52:F52"/>
    <mergeCell ref="H52:I52"/>
    <mergeCell ref="B53:C53"/>
    <mergeCell ref="E53:F53"/>
    <mergeCell ref="H53:I53"/>
    <mergeCell ref="F55:G55"/>
    <mergeCell ref="F56:G56"/>
    <mergeCell ref="A49:B49"/>
    <mergeCell ref="A1:J1"/>
    <mergeCell ref="A2:B3"/>
    <mergeCell ref="C2:E2"/>
    <mergeCell ref="F2:H2"/>
    <mergeCell ref="I2:J2"/>
    <mergeCell ref="A4:A7"/>
    <mergeCell ref="A8:A13"/>
    <mergeCell ref="A14:A18"/>
    <mergeCell ref="A19:A31"/>
    <mergeCell ref="A32:A38"/>
    <mergeCell ref="A39:A47"/>
  </mergeCells>
  <printOptions horizontalCentered="1" verticalCentered="1"/>
  <pageMargins left="0.196850393700787" right="0.39370078740157499" top="0.39370078740157499" bottom="0.39370078740157499" header="0.31496062992126" footer="0.31496062992126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rightToLeft="1" topLeftCell="A28" zoomScale="70" zoomScaleNormal="70" workbookViewId="0">
      <selection activeCell="H8" sqref="H8:H12"/>
    </sheetView>
  </sheetViews>
  <sheetFormatPr defaultRowHeight="15" x14ac:dyDescent="0.25"/>
  <cols>
    <col min="2" max="2" width="18.5703125" customWidth="1"/>
    <col min="3" max="4" width="11" style="11" customWidth="1"/>
    <col min="5" max="5" width="12" style="11" customWidth="1"/>
    <col min="6" max="10" width="11" style="11" customWidth="1"/>
  </cols>
  <sheetData>
    <row r="1" spans="1:10" s="3" customFormat="1" ht="31.5" customHeight="1" x14ac:dyDescent="0.55000000000000004">
      <c r="A1" s="27" t="s">
        <v>73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s="1" customFormat="1" ht="21" customHeight="1" x14ac:dyDescent="0.5">
      <c r="A2" s="28" t="s">
        <v>0</v>
      </c>
      <c r="B2" s="29"/>
      <c r="C2" s="32" t="s">
        <v>57</v>
      </c>
      <c r="D2" s="33"/>
      <c r="E2" s="34"/>
      <c r="F2" s="32" t="s">
        <v>58</v>
      </c>
      <c r="G2" s="33"/>
      <c r="H2" s="34"/>
      <c r="I2" s="32" t="s">
        <v>59</v>
      </c>
      <c r="J2" s="34"/>
    </row>
    <row r="3" spans="1:10" s="1" customFormat="1" ht="21" customHeight="1" x14ac:dyDescent="0.5">
      <c r="A3" s="30"/>
      <c r="B3" s="31"/>
      <c r="C3" s="8" t="s">
        <v>4</v>
      </c>
      <c r="D3" s="8" t="s">
        <v>5</v>
      </c>
      <c r="E3" s="8" t="s">
        <v>6</v>
      </c>
      <c r="F3" s="8" t="s">
        <v>4</v>
      </c>
      <c r="G3" s="8" t="s">
        <v>5</v>
      </c>
      <c r="H3" s="8" t="s">
        <v>6</v>
      </c>
      <c r="I3" s="8" t="s">
        <v>4</v>
      </c>
      <c r="J3" s="8" t="s">
        <v>5</v>
      </c>
    </row>
    <row r="4" spans="1:10" s="2" customFormat="1" ht="21" customHeight="1" x14ac:dyDescent="0.45">
      <c r="A4" s="35" t="s">
        <v>34</v>
      </c>
      <c r="B4" s="4" t="s">
        <v>7</v>
      </c>
      <c r="C4" s="7">
        <v>200</v>
      </c>
      <c r="D4" s="7">
        <v>274</v>
      </c>
      <c r="E4" s="7">
        <f>D4+C4</f>
        <v>474</v>
      </c>
      <c r="F4" s="7">
        <v>940</v>
      </c>
      <c r="G4" s="7">
        <v>384</v>
      </c>
      <c r="H4" s="7">
        <f>G4+F4</f>
        <v>1324</v>
      </c>
      <c r="I4" s="7">
        <f>(F4/C4)*1000</f>
        <v>4700</v>
      </c>
      <c r="J4" s="7">
        <f>(G4/D4)*1000</f>
        <v>1401.4598540145987</v>
      </c>
    </row>
    <row r="5" spans="1:10" s="2" customFormat="1" ht="21" customHeight="1" x14ac:dyDescent="0.45">
      <c r="A5" s="36"/>
      <c r="B5" s="4" t="s">
        <v>8</v>
      </c>
      <c r="C5" s="7">
        <v>200</v>
      </c>
      <c r="D5" s="7">
        <v>185</v>
      </c>
      <c r="E5" s="7">
        <f>D5+C5</f>
        <v>385</v>
      </c>
      <c r="F5" s="7">
        <v>760</v>
      </c>
      <c r="G5" s="7">
        <v>120</v>
      </c>
      <c r="H5" s="7">
        <f t="shared" ref="H5:H6" si="0">G5+F5</f>
        <v>880</v>
      </c>
      <c r="I5" s="7">
        <f t="shared" ref="I5:J6" si="1">(F5/C5)*1000</f>
        <v>3800</v>
      </c>
      <c r="J5" s="7">
        <f t="shared" si="1"/>
        <v>648.64864864864865</v>
      </c>
    </row>
    <row r="6" spans="1:10" s="2" customFormat="1" ht="21" customHeight="1" x14ac:dyDescent="0.45">
      <c r="A6" s="36"/>
      <c r="B6" s="4" t="s">
        <v>9</v>
      </c>
      <c r="C6" s="21">
        <v>750</v>
      </c>
      <c r="D6" s="21">
        <v>0</v>
      </c>
      <c r="E6" s="7">
        <f>D6+C6</f>
        <v>750</v>
      </c>
      <c r="F6" s="21">
        <v>2958</v>
      </c>
      <c r="G6" s="7">
        <v>0</v>
      </c>
      <c r="H6" s="7">
        <f t="shared" si="0"/>
        <v>2958</v>
      </c>
      <c r="I6" s="7">
        <f t="shared" si="1"/>
        <v>3944</v>
      </c>
      <c r="J6" s="7">
        <v>0</v>
      </c>
    </row>
    <row r="7" spans="1:10" s="2" customFormat="1" ht="21" customHeight="1" x14ac:dyDescent="0.45">
      <c r="A7" s="37"/>
      <c r="B7" s="5" t="s">
        <v>10</v>
      </c>
      <c r="C7" s="9">
        <f t="shared" ref="C7:H7" si="2">SUM(C4:C6)</f>
        <v>1150</v>
      </c>
      <c r="D7" s="9">
        <f t="shared" si="2"/>
        <v>459</v>
      </c>
      <c r="E7" s="9">
        <f t="shared" si="2"/>
        <v>1609</v>
      </c>
      <c r="F7" s="9">
        <f t="shared" si="2"/>
        <v>4658</v>
      </c>
      <c r="G7" s="9">
        <f t="shared" si="2"/>
        <v>504</v>
      </c>
      <c r="H7" s="9">
        <f t="shared" si="2"/>
        <v>5162</v>
      </c>
      <c r="I7" s="9">
        <f>(F7/C7)*1000</f>
        <v>4050.4347826086951</v>
      </c>
      <c r="J7" s="9">
        <f t="shared" ref="I7:J49" si="3">(G7/D7)*1000</f>
        <v>1098.0392156862747</v>
      </c>
    </row>
    <row r="8" spans="1:10" s="2" customFormat="1" ht="21" customHeight="1" x14ac:dyDescent="0.45">
      <c r="A8" s="35" t="s">
        <v>35</v>
      </c>
      <c r="B8" s="4" t="s">
        <v>11</v>
      </c>
      <c r="C8" s="7">
        <v>3</v>
      </c>
      <c r="D8" s="7">
        <v>130</v>
      </c>
      <c r="E8" s="7">
        <f t="shared" ref="E8:E17" si="4">D8+C8</f>
        <v>133</v>
      </c>
      <c r="F8" s="7">
        <v>4.5</v>
      </c>
      <c r="G8" s="7">
        <v>56</v>
      </c>
      <c r="H8" s="7">
        <f t="shared" ref="H8:H17" si="5">G8+F8</f>
        <v>60.5</v>
      </c>
      <c r="I8" s="7">
        <v>0</v>
      </c>
      <c r="J8" s="7">
        <f t="shared" si="3"/>
        <v>430.76923076923077</v>
      </c>
    </row>
    <row r="9" spans="1:10" s="2" customFormat="1" ht="21" customHeight="1" x14ac:dyDescent="0.45">
      <c r="A9" s="36"/>
      <c r="B9" s="4" t="s">
        <v>12</v>
      </c>
      <c r="C9" s="7">
        <v>450</v>
      </c>
      <c r="D9" s="7">
        <v>0</v>
      </c>
      <c r="E9" s="7">
        <f t="shared" si="4"/>
        <v>450</v>
      </c>
      <c r="F9" s="7">
        <v>1215</v>
      </c>
      <c r="G9" s="7">
        <v>0</v>
      </c>
      <c r="H9" s="7">
        <f t="shared" si="5"/>
        <v>1215</v>
      </c>
      <c r="I9" s="7">
        <f t="shared" si="3"/>
        <v>2700</v>
      </c>
      <c r="J9" s="7">
        <v>0</v>
      </c>
    </row>
    <row r="10" spans="1:10" s="2" customFormat="1" ht="21" customHeight="1" x14ac:dyDescent="0.45">
      <c r="A10" s="36"/>
      <c r="B10" s="4" t="s">
        <v>13</v>
      </c>
      <c r="C10" s="7">
        <v>0</v>
      </c>
      <c r="D10" s="7">
        <v>75</v>
      </c>
      <c r="E10" s="7">
        <f t="shared" si="4"/>
        <v>75</v>
      </c>
      <c r="F10" s="7">
        <v>0</v>
      </c>
      <c r="G10" s="7">
        <v>30</v>
      </c>
      <c r="H10" s="7">
        <f t="shared" si="5"/>
        <v>30</v>
      </c>
      <c r="I10" s="7">
        <v>0</v>
      </c>
      <c r="J10" s="7">
        <f t="shared" si="3"/>
        <v>400</v>
      </c>
    </row>
    <row r="11" spans="1:10" s="2" customFormat="1" ht="21" customHeight="1" x14ac:dyDescent="0.45">
      <c r="A11" s="36"/>
      <c r="B11" s="4" t="s">
        <v>60</v>
      </c>
      <c r="C11" s="7">
        <v>3000</v>
      </c>
      <c r="D11" s="7">
        <v>0</v>
      </c>
      <c r="E11" s="7">
        <f t="shared" si="4"/>
        <v>3000</v>
      </c>
      <c r="F11" s="7">
        <v>9900</v>
      </c>
      <c r="G11" s="7">
        <v>0</v>
      </c>
      <c r="H11" s="7">
        <f t="shared" si="5"/>
        <v>9900</v>
      </c>
      <c r="I11" s="7">
        <f t="shared" si="3"/>
        <v>3300</v>
      </c>
      <c r="J11" s="7">
        <v>0</v>
      </c>
    </row>
    <row r="12" spans="1:10" s="2" customFormat="1" ht="21" customHeight="1" x14ac:dyDescent="0.45">
      <c r="A12" s="36"/>
      <c r="B12" s="4" t="s">
        <v>14</v>
      </c>
      <c r="C12" s="7">
        <v>0</v>
      </c>
      <c r="D12" s="7">
        <v>0</v>
      </c>
      <c r="E12" s="7">
        <f>D12+C12</f>
        <v>0</v>
      </c>
      <c r="F12" s="7">
        <v>0</v>
      </c>
      <c r="G12" s="7">
        <v>0</v>
      </c>
      <c r="H12" s="7">
        <f t="shared" si="5"/>
        <v>0</v>
      </c>
      <c r="I12" s="7">
        <v>0</v>
      </c>
      <c r="J12" s="7">
        <v>0</v>
      </c>
    </row>
    <row r="13" spans="1:10" s="2" customFormat="1" ht="21" customHeight="1" x14ac:dyDescent="0.45">
      <c r="A13" s="37"/>
      <c r="B13" s="5" t="s">
        <v>15</v>
      </c>
      <c r="C13" s="9">
        <f>SUM(C8:C12)</f>
        <v>3453</v>
      </c>
      <c r="D13" s="9">
        <f>SUM(D8:D12)</f>
        <v>205</v>
      </c>
      <c r="E13" s="9">
        <f t="shared" ref="E13:H13" si="6">SUM(E8:E12)</f>
        <v>3658</v>
      </c>
      <c r="F13" s="9">
        <f t="shared" si="6"/>
        <v>11119.5</v>
      </c>
      <c r="G13" s="9">
        <f t="shared" si="6"/>
        <v>86</v>
      </c>
      <c r="H13" s="9">
        <f t="shared" si="6"/>
        <v>11205.5</v>
      </c>
      <c r="I13" s="9">
        <f>(F13/C13)*1000</f>
        <v>3220.2432667245871</v>
      </c>
      <c r="J13" s="9">
        <f t="shared" si="3"/>
        <v>419.51219512195121</v>
      </c>
    </row>
    <row r="14" spans="1:10" s="2" customFormat="1" ht="21" customHeight="1" x14ac:dyDescent="0.45">
      <c r="A14" s="35" t="s">
        <v>36</v>
      </c>
      <c r="B14" s="4" t="s">
        <v>16</v>
      </c>
      <c r="C14" s="7">
        <v>0</v>
      </c>
      <c r="D14" s="7">
        <v>0</v>
      </c>
      <c r="E14" s="7">
        <f t="shared" si="4"/>
        <v>0</v>
      </c>
      <c r="F14" s="7">
        <v>0</v>
      </c>
      <c r="G14" s="7">
        <v>0</v>
      </c>
      <c r="H14" s="7">
        <f t="shared" si="5"/>
        <v>0</v>
      </c>
      <c r="I14" s="7">
        <v>0</v>
      </c>
      <c r="J14" s="7">
        <v>0</v>
      </c>
    </row>
    <row r="15" spans="1:10" s="2" customFormat="1" ht="21" customHeight="1" x14ac:dyDescent="0.45">
      <c r="A15" s="36"/>
      <c r="B15" s="4" t="s">
        <v>17</v>
      </c>
      <c r="C15" s="7">
        <v>120</v>
      </c>
      <c r="D15" s="7">
        <v>0</v>
      </c>
      <c r="E15" s="7">
        <f t="shared" si="4"/>
        <v>120</v>
      </c>
      <c r="F15" s="7">
        <v>146</v>
      </c>
      <c r="G15" s="7">
        <v>0</v>
      </c>
      <c r="H15" s="7">
        <f t="shared" si="5"/>
        <v>146</v>
      </c>
      <c r="I15" s="7">
        <f t="shared" si="3"/>
        <v>1216.6666666666665</v>
      </c>
      <c r="J15" s="7">
        <v>0</v>
      </c>
    </row>
    <row r="16" spans="1:10" s="2" customFormat="1" ht="21" customHeight="1" x14ac:dyDescent="0.45">
      <c r="A16" s="36"/>
      <c r="B16" s="4" t="s">
        <v>18</v>
      </c>
      <c r="C16" s="7">
        <v>62</v>
      </c>
      <c r="D16" s="7">
        <v>0</v>
      </c>
      <c r="E16" s="7">
        <f t="shared" si="4"/>
        <v>62</v>
      </c>
      <c r="F16" s="7">
        <v>60</v>
      </c>
      <c r="G16" s="7">
        <v>0</v>
      </c>
      <c r="H16" s="7">
        <f t="shared" si="5"/>
        <v>60</v>
      </c>
      <c r="I16" s="7">
        <f t="shared" si="3"/>
        <v>967.74193548387098</v>
      </c>
      <c r="J16" s="7">
        <v>0</v>
      </c>
    </row>
    <row r="17" spans="1:10" s="2" customFormat="1" ht="21" customHeight="1" x14ac:dyDescent="0.45">
      <c r="A17" s="36"/>
      <c r="B17" s="4" t="s">
        <v>41</v>
      </c>
      <c r="C17" s="7">
        <v>0</v>
      </c>
      <c r="D17" s="7">
        <v>0</v>
      </c>
      <c r="E17" s="7">
        <f t="shared" si="4"/>
        <v>0</v>
      </c>
      <c r="F17" s="7">
        <v>0</v>
      </c>
      <c r="G17" s="7">
        <v>0</v>
      </c>
      <c r="H17" s="7">
        <f t="shared" si="5"/>
        <v>0</v>
      </c>
      <c r="I17" s="7">
        <v>0</v>
      </c>
      <c r="J17" s="7">
        <v>0</v>
      </c>
    </row>
    <row r="18" spans="1:10" s="2" customFormat="1" ht="21" customHeight="1" x14ac:dyDescent="0.45">
      <c r="A18" s="37"/>
      <c r="B18" s="5" t="s">
        <v>19</v>
      </c>
      <c r="C18" s="9">
        <f t="shared" ref="C18:H18" si="7">SUM(C14:C17)</f>
        <v>182</v>
      </c>
      <c r="D18" s="9">
        <f t="shared" si="7"/>
        <v>0</v>
      </c>
      <c r="E18" s="9">
        <f t="shared" si="7"/>
        <v>182</v>
      </c>
      <c r="F18" s="9">
        <f t="shared" si="7"/>
        <v>206</v>
      </c>
      <c r="G18" s="9">
        <f t="shared" si="7"/>
        <v>0</v>
      </c>
      <c r="H18" s="9">
        <f t="shared" si="7"/>
        <v>206</v>
      </c>
      <c r="I18" s="9">
        <f t="shared" si="3"/>
        <v>1131.8681318681317</v>
      </c>
      <c r="J18" s="9">
        <v>0</v>
      </c>
    </row>
    <row r="19" spans="1:10" s="2" customFormat="1" ht="21" customHeight="1" x14ac:dyDescent="0.45">
      <c r="A19" s="35" t="s">
        <v>37</v>
      </c>
      <c r="B19" s="4" t="s">
        <v>20</v>
      </c>
      <c r="C19" s="7">
        <v>1400</v>
      </c>
      <c r="D19" s="7">
        <v>0</v>
      </c>
      <c r="E19" s="7">
        <f t="shared" ref="E19:E37" si="8">D19+C19</f>
        <v>1400</v>
      </c>
      <c r="F19" s="7">
        <v>56000</v>
      </c>
      <c r="G19" s="7">
        <v>0</v>
      </c>
      <c r="H19" s="7">
        <f t="shared" ref="H19:H37" si="9">G19+F19</f>
        <v>56000</v>
      </c>
      <c r="I19" s="7">
        <f t="shared" si="3"/>
        <v>40000</v>
      </c>
      <c r="J19" s="7">
        <v>0</v>
      </c>
    </row>
    <row r="20" spans="1:10" s="2" customFormat="1" ht="21" customHeight="1" x14ac:dyDescent="0.45">
      <c r="A20" s="36"/>
      <c r="B20" s="4" t="s">
        <v>21</v>
      </c>
      <c r="C20" s="7">
        <v>50</v>
      </c>
      <c r="D20" s="7">
        <v>0</v>
      </c>
      <c r="E20" s="7">
        <f t="shared" si="8"/>
        <v>50</v>
      </c>
      <c r="F20" s="7">
        <v>2500</v>
      </c>
      <c r="G20" s="7">
        <v>0</v>
      </c>
      <c r="H20" s="7">
        <f t="shared" si="9"/>
        <v>2500</v>
      </c>
      <c r="I20" s="7">
        <f t="shared" si="3"/>
        <v>50000</v>
      </c>
      <c r="J20" s="7">
        <v>0</v>
      </c>
    </row>
    <row r="21" spans="1:10" s="2" customFormat="1" ht="21" customHeight="1" x14ac:dyDescent="0.45">
      <c r="A21" s="36"/>
      <c r="B21" s="4" t="s">
        <v>22</v>
      </c>
      <c r="C21" s="7">
        <v>1760</v>
      </c>
      <c r="D21" s="7">
        <v>0</v>
      </c>
      <c r="E21" s="7">
        <f t="shared" si="8"/>
        <v>1760</v>
      </c>
      <c r="F21" s="7">
        <v>105600</v>
      </c>
      <c r="G21" s="7">
        <v>0</v>
      </c>
      <c r="H21" s="7">
        <f t="shared" si="9"/>
        <v>105600</v>
      </c>
      <c r="I21" s="7">
        <f t="shared" si="3"/>
        <v>60000</v>
      </c>
      <c r="J21" s="7">
        <v>0</v>
      </c>
    </row>
    <row r="22" spans="1:10" s="2" customFormat="1" ht="21" customHeight="1" x14ac:dyDescent="0.45">
      <c r="A22" s="36"/>
      <c r="B22" s="4" t="s">
        <v>42</v>
      </c>
      <c r="C22" s="7">
        <f>1400-97</f>
        <v>1303</v>
      </c>
      <c r="D22" s="7">
        <v>0</v>
      </c>
      <c r="E22" s="7">
        <f t="shared" si="8"/>
        <v>1303</v>
      </c>
      <c r="F22" s="7">
        <v>52120</v>
      </c>
      <c r="G22" s="7">
        <v>0</v>
      </c>
      <c r="H22" s="7">
        <f t="shared" si="9"/>
        <v>52120</v>
      </c>
      <c r="I22" s="7">
        <f t="shared" si="3"/>
        <v>40000</v>
      </c>
      <c r="J22" s="7">
        <v>0</v>
      </c>
    </row>
    <row r="23" spans="1:10" s="2" customFormat="1" ht="21" customHeight="1" x14ac:dyDescent="0.45">
      <c r="A23" s="36"/>
      <c r="B23" s="4" t="s">
        <v>61</v>
      </c>
      <c r="C23" s="7">
        <v>147</v>
      </c>
      <c r="D23" s="7">
        <v>0</v>
      </c>
      <c r="E23" s="7">
        <f t="shared" si="8"/>
        <v>147</v>
      </c>
      <c r="F23" s="7">
        <v>3969</v>
      </c>
      <c r="G23" s="7">
        <v>0</v>
      </c>
      <c r="H23" s="7">
        <f t="shared" si="9"/>
        <v>3969</v>
      </c>
      <c r="I23" s="22">
        <f t="shared" si="3"/>
        <v>27000</v>
      </c>
      <c r="J23" s="7">
        <v>0</v>
      </c>
    </row>
    <row r="24" spans="1:10" s="2" customFormat="1" ht="21" customHeight="1" x14ac:dyDescent="0.45">
      <c r="A24" s="36"/>
      <c r="B24" s="4" t="s">
        <v>44</v>
      </c>
      <c r="C24" s="7">
        <v>0</v>
      </c>
      <c r="D24" s="7">
        <v>0</v>
      </c>
      <c r="E24" s="7">
        <f t="shared" si="8"/>
        <v>0</v>
      </c>
      <c r="F24" s="7">
        <v>0</v>
      </c>
      <c r="G24" s="7">
        <v>0</v>
      </c>
      <c r="H24" s="7">
        <f t="shared" si="9"/>
        <v>0</v>
      </c>
      <c r="I24" s="7">
        <v>0</v>
      </c>
      <c r="J24" s="7">
        <v>0</v>
      </c>
    </row>
    <row r="25" spans="1:10" s="2" customFormat="1" ht="21" customHeight="1" x14ac:dyDescent="0.45">
      <c r="A25" s="36"/>
      <c r="B25" s="4" t="s">
        <v>62</v>
      </c>
      <c r="C25" s="7">
        <v>282</v>
      </c>
      <c r="D25" s="7">
        <v>0</v>
      </c>
      <c r="E25" s="7">
        <f t="shared" si="8"/>
        <v>282</v>
      </c>
      <c r="F25" s="7">
        <v>9200</v>
      </c>
      <c r="G25" s="7">
        <v>0</v>
      </c>
      <c r="H25" s="7">
        <f t="shared" si="9"/>
        <v>9200</v>
      </c>
      <c r="I25" s="7">
        <f t="shared" si="3"/>
        <v>32624.113475177302</v>
      </c>
      <c r="J25" s="7">
        <v>0</v>
      </c>
    </row>
    <row r="26" spans="1:10" s="2" customFormat="1" ht="21" customHeight="1" x14ac:dyDescent="0.45">
      <c r="A26" s="36"/>
      <c r="B26" s="4" t="s">
        <v>46</v>
      </c>
      <c r="C26" s="7">
        <v>355</v>
      </c>
      <c r="D26" s="7">
        <v>0</v>
      </c>
      <c r="E26" s="7">
        <f t="shared" si="8"/>
        <v>355</v>
      </c>
      <c r="F26" s="7">
        <v>12240</v>
      </c>
      <c r="G26" s="7">
        <v>0</v>
      </c>
      <c r="H26" s="7">
        <f t="shared" si="9"/>
        <v>12240</v>
      </c>
      <c r="I26" s="7">
        <f t="shared" si="3"/>
        <v>34478.873239436616</v>
      </c>
      <c r="J26" s="7">
        <v>0</v>
      </c>
    </row>
    <row r="27" spans="1:10" s="2" customFormat="1" ht="21" customHeight="1" x14ac:dyDescent="0.45">
      <c r="A27" s="36"/>
      <c r="B27" s="4" t="s">
        <v>47</v>
      </c>
      <c r="C27" s="7">
        <v>840</v>
      </c>
      <c r="D27" s="7">
        <v>0</v>
      </c>
      <c r="E27" s="7">
        <f t="shared" si="8"/>
        <v>840</v>
      </c>
      <c r="F27" s="7">
        <v>7800</v>
      </c>
      <c r="G27" s="7">
        <v>0</v>
      </c>
      <c r="H27" s="7">
        <f t="shared" si="9"/>
        <v>7800</v>
      </c>
      <c r="I27" s="7">
        <f t="shared" si="3"/>
        <v>9285.7142857142862</v>
      </c>
      <c r="J27" s="7">
        <v>0</v>
      </c>
    </row>
    <row r="28" spans="1:10" s="2" customFormat="1" ht="21" customHeight="1" x14ac:dyDescent="0.45">
      <c r="A28" s="36"/>
      <c r="B28" s="4" t="s">
        <v>48</v>
      </c>
      <c r="C28" s="7">
        <v>350</v>
      </c>
      <c r="D28" s="7">
        <v>0</v>
      </c>
      <c r="E28" s="7">
        <f t="shared" si="8"/>
        <v>350</v>
      </c>
      <c r="F28" s="7">
        <v>2500</v>
      </c>
      <c r="G28" s="7">
        <v>0</v>
      </c>
      <c r="H28" s="7">
        <f t="shared" si="9"/>
        <v>2500</v>
      </c>
      <c r="I28" s="7">
        <f t="shared" si="3"/>
        <v>7142.8571428571431</v>
      </c>
      <c r="J28" s="7">
        <v>0</v>
      </c>
    </row>
    <row r="29" spans="1:10" s="2" customFormat="1" ht="21" customHeight="1" x14ac:dyDescent="0.45">
      <c r="A29" s="36"/>
      <c r="B29" s="4" t="s">
        <v>49</v>
      </c>
      <c r="C29" s="7">
        <v>155</v>
      </c>
      <c r="D29" s="7">
        <v>0</v>
      </c>
      <c r="E29" s="7">
        <f t="shared" si="8"/>
        <v>155</v>
      </c>
      <c r="F29" s="7">
        <v>1200</v>
      </c>
      <c r="G29" s="7">
        <v>0</v>
      </c>
      <c r="H29" s="7">
        <f t="shared" si="9"/>
        <v>1200</v>
      </c>
      <c r="I29" s="7">
        <f t="shared" si="3"/>
        <v>7741.9354838709678</v>
      </c>
      <c r="J29" s="7">
        <v>0</v>
      </c>
    </row>
    <row r="30" spans="1:10" s="2" customFormat="1" ht="21" customHeight="1" x14ac:dyDescent="0.45">
      <c r="A30" s="36"/>
      <c r="B30" s="4" t="s">
        <v>63</v>
      </c>
      <c r="C30" s="7">
        <v>360</v>
      </c>
      <c r="D30" s="7">
        <v>0</v>
      </c>
      <c r="E30" s="7">
        <f t="shared" si="8"/>
        <v>360</v>
      </c>
      <c r="F30" s="7">
        <v>15840</v>
      </c>
      <c r="G30" s="7">
        <v>0</v>
      </c>
      <c r="H30" s="7">
        <f t="shared" si="9"/>
        <v>15840</v>
      </c>
      <c r="I30" s="7">
        <f t="shared" si="3"/>
        <v>44000</v>
      </c>
      <c r="J30" s="7">
        <v>0</v>
      </c>
    </row>
    <row r="31" spans="1:10" s="2" customFormat="1" ht="21" customHeight="1" x14ac:dyDescent="0.45">
      <c r="A31" s="37"/>
      <c r="B31" s="5" t="s">
        <v>23</v>
      </c>
      <c r="C31" s="9">
        <f>SUM(C19:C30)</f>
        <v>7002</v>
      </c>
      <c r="D31" s="9">
        <f t="shared" ref="D31:H31" si="10">SUM(D19:D30)</f>
        <v>0</v>
      </c>
      <c r="E31" s="9">
        <f t="shared" si="10"/>
        <v>7002</v>
      </c>
      <c r="F31" s="9">
        <f t="shared" si="10"/>
        <v>268969</v>
      </c>
      <c r="G31" s="9">
        <f t="shared" si="10"/>
        <v>0</v>
      </c>
      <c r="H31" s="9">
        <f t="shared" si="10"/>
        <v>268969</v>
      </c>
      <c r="I31" s="9">
        <f t="shared" si="3"/>
        <v>38413.167666381036</v>
      </c>
      <c r="J31" s="9">
        <v>0</v>
      </c>
    </row>
    <row r="32" spans="1:10" s="2" customFormat="1" ht="21" customHeight="1" x14ac:dyDescent="0.45">
      <c r="A32" s="35" t="s">
        <v>38</v>
      </c>
      <c r="B32" s="4" t="s">
        <v>24</v>
      </c>
      <c r="C32" s="7">
        <v>75</v>
      </c>
      <c r="D32" s="7">
        <v>0</v>
      </c>
      <c r="E32" s="7">
        <f t="shared" si="8"/>
        <v>75</v>
      </c>
      <c r="F32" s="7">
        <v>3500</v>
      </c>
      <c r="G32" s="7">
        <v>0</v>
      </c>
      <c r="H32" s="7">
        <f t="shared" si="9"/>
        <v>3500</v>
      </c>
      <c r="I32" s="7">
        <f t="shared" si="3"/>
        <v>46666.666666666664</v>
      </c>
      <c r="J32" s="7">
        <v>0</v>
      </c>
    </row>
    <row r="33" spans="1:10" s="2" customFormat="1" ht="21" customHeight="1" x14ac:dyDescent="0.45">
      <c r="A33" s="36"/>
      <c r="B33" s="4" t="s">
        <v>25</v>
      </c>
      <c r="C33" s="7">
        <v>100</v>
      </c>
      <c r="D33" s="7">
        <v>0</v>
      </c>
      <c r="E33" s="7">
        <f t="shared" si="8"/>
        <v>100</v>
      </c>
      <c r="F33" s="7">
        <v>6200</v>
      </c>
      <c r="G33" s="7">
        <v>0</v>
      </c>
      <c r="H33" s="7">
        <f t="shared" si="9"/>
        <v>6200</v>
      </c>
      <c r="I33" s="7">
        <f t="shared" si="3"/>
        <v>62000</v>
      </c>
      <c r="J33" s="7">
        <v>0</v>
      </c>
    </row>
    <row r="34" spans="1:10" s="2" customFormat="1" ht="21" customHeight="1" x14ac:dyDescent="0.45">
      <c r="A34" s="36"/>
      <c r="B34" s="4" t="s">
        <v>26</v>
      </c>
      <c r="C34" s="7">
        <v>153</v>
      </c>
      <c r="D34" s="7">
        <v>0</v>
      </c>
      <c r="E34" s="7">
        <f t="shared" si="8"/>
        <v>153</v>
      </c>
      <c r="F34" s="7">
        <v>6595</v>
      </c>
      <c r="G34" s="7">
        <v>0</v>
      </c>
      <c r="H34" s="7">
        <f>G34+F34</f>
        <v>6595</v>
      </c>
      <c r="I34" s="7">
        <f t="shared" si="3"/>
        <v>43104.575163398695</v>
      </c>
      <c r="J34" s="7">
        <v>0</v>
      </c>
    </row>
    <row r="35" spans="1:10" s="2" customFormat="1" ht="21" customHeight="1" x14ac:dyDescent="0.45">
      <c r="A35" s="36"/>
      <c r="B35" s="4" t="s">
        <v>50</v>
      </c>
      <c r="C35" s="7">
        <v>1200</v>
      </c>
      <c r="D35" s="7">
        <v>0</v>
      </c>
      <c r="E35" s="7">
        <f t="shared" si="8"/>
        <v>1200</v>
      </c>
      <c r="F35" s="7">
        <v>47300</v>
      </c>
      <c r="G35" s="7">
        <v>0</v>
      </c>
      <c r="H35" s="7">
        <f t="shared" si="9"/>
        <v>47300</v>
      </c>
      <c r="I35" s="7">
        <f t="shared" si="3"/>
        <v>39416.666666666664</v>
      </c>
      <c r="J35" s="7">
        <v>0</v>
      </c>
    </row>
    <row r="36" spans="1:10" s="2" customFormat="1" ht="21" customHeight="1" x14ac:dyDescent="0.45">
      <c r="A36" s="36"/>
      <c r="B36" s="4" t="s">
        <v>51</v>
      </c>
      <c r="C36" s="7">
        <v>83</v>
      </c>
      <c r="D36" s="7">
        <v>0</v>
      </c>
      <c r="E36" s="7">
        <f t="shared" si="8"/>
        <v>83</v>
      </c>
      <c r="F36" s="7">
        <v>3480</v>
      </c>
      <c r="G36" s="7">
        <v>0</v>
      </c>
      <c r="H36" s="7">
        <f t="shared" si="9"/>
        <v>3480</v>
      </c>
      <c r="I36" s="7">
        <f t="shared" si="3"/>
        <v>41927.710843373497</v>
      </c>
      <c r="J36" s="7">
        <v>0</v>
      </c>
    </row>
    <row r="37" spans="1:10" s="2" customFormat="1" ht="21" customHeight="1" x14ac:dyDescent="0.45">
      <c r="A37" s="36"/>
      <c r="B37" s="4" t="s">
        <v>27</v>
      </c>
      <c r="C37" s="7">
        <v>44</v>
      </c>
      <c r="D37" s="7">
        <v>0</v>
      </c>
      <c r="E37" s="7">
        <f t="shared" si="8"/>
        <v>44</v>
      </c>
      <c r="F37" s="7">
        <v>1276</v>
      </c>
      <c r="G37" s="7">
        <v>0</v>
      </c>
      <c r="H37" s="7">
        <f t="shared" si="9"/>
        <v>1276</v>
      </c>
      <c r="I37" s="7">
        <f t="shared" si="3"/>
        <v>29000</v>
      </c>
      <c r="J37" s="7">
        <v>0</v>
      </c>
    </row>
    <row r="38" spans="1:10" s="2" customFormat="1" ht="21" customHeight="1" x14ac:dyDescent="0.45">
      <c r="A38" s="37"/>
      <c r="B38" s="5" t="s">
        <v>28</v>
      </c>
      <c r="C38" s="9">
        <f>SUM(C32:C37)</f>
        <v>1655</v>
      </c>
      <c r="D38" s="9">
        <f t="shared" ref="D38:F38" si="11">SUM(D32:D37)</f>
        <v>0</v>
      </c>
      <c r="E38" s="9">
        <f t="shared" si="11"/>
        <v>1655</v>
      </c>
      <c r="F38" s="9">
        <f t="shared" si="11"/>
        <v>68351</v>
      </c>
      <c r="G38" s="9">
        <f>SUM(G32:G37)</f>
        <v>0</v>
      </c>
      <c r="H38" s="9">
        <f t="shared" ref="H38" si="12">SUM(H32:H37)</f>
        <v>68351</v>
      </c>
      <c r="I38" s="9">
        <f t="shared" si="3"/>
        <v>41299.697885196372</v>
      </c>
      <c r="J38" s="9">
        <v>0</v>
      </c>
    </row>
    <row r="39" spans="1:10" s="2" customFormat="1" ht="21" customHeight="1" x14ac:dyDescent="0.45">
      <c r="A39" s="35" t="s">
        <v>39</v>
      </c>
      <c r="B39" s="4" t="s">
        <v>29</v>
      </c>
      <c r="C39" s="7">
        <v>1100</v>
      </c>
      <c r="D39" s="7">
        <v>60</v>
      </c>
      <c r="E39" s="7">
        <v>1160</v>
      </c>
      <c r="F39" s="7">
        <v>9911</v>
      </c>
      <c r="G39" s="7">
        <v>126</v>
      </c>
      <c r="H39" s="7">
        <f>SUM(F39:G39)</f>
        <v>10037</v>
      </c>
      <c r="I39" s="7">
        <f t="shared" si="3"/>
        <v>9010</v>
      </c>
      <c r="J39" s="7">
        <f>(G39/D39)*1000</f>
        <v>2100</v>
      </c>
    </row>
    <row r="40" spans="1:10" s="2" customFormat="1" ht="21" customHeight="1" x14ac:dyDescent="0.45">
      <c r="A40" s="36"/>
      <c r="B40" s="4" t="s">
        <v>30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f t="shared" ref="H40:H46" si="13">SUM(F40:G40)</f>
        <v>0</v>
      </c>
      <c r="I40" s="7">
        <v>0</v>
      </c>
      <c r="J40" s="7">
        <v>0</v>
      </c>
    </row>
    <row r="41" spans="1:10" s="2" customFormat="1" ht="21" customHeight="1" x14ac:dyDescent="0.45">
      <c r="A41" s="36"/>
      <c r="B41" s="4" t="s">
        <v>52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f t="shared" si="13"/>
        <v>0</v>
      </c>
      <c r="I41" s="7">
        <v>0</v>
      </c>
      <c r="J41" s="7">
        <v>0</v>
      </c>
    </row>
    <row r="42" spans="1:10" s="2" customFormat="1" ht="21" customHeight="1" x14ac:dyDescent="0.45">
      <c r="A42" s="36"/>
      <c r="B42" s="4" t="s">
        <v>53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f t="shared" si="13"/>
        <v>0</v>
      </c>
      <c r="I42" s="7">
        <v>0</v>
      </c>
      <c r="J42" s="7">
        <v>0</v>
      </c>
    </row>
    <row r="43" spans="1:10" s="2" customFormat="1" ht="21" customHeight="1" x14ac:dyDescent="0.45">
      <c r="A43" s="36"/>
      <c r="B43" s="4" t="s">
        <v>54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f t="shared" si="13"/>
        <v>0</v>
      </c>
      <c r="I43" s="7">
        <v>0</v>
      </c>
      <c r="J43" s="7">
        <v>0</v>
      </c>
    </row>
    <row r="44" spans="1:10" s="2" customFormat="1" ht="21" customHeight="1" x14ac:dyDescent="0.45">
      <c r="A44" s="36"/>
      <c r="B44" s="4" t="s">
        <v>55</v>
      </c>
      <c r="C44" s="7">
        <v>120</v>
      </c>
      <c r="D44" s="7">
        <v>0</v>
      </c>
      <c r="E44" s="7">
        <v>120</v>
      </c>
      <c r="F44" s="7">
        <v>306</v>
      </c>
      <c r="G44" s="7">
        <v>0</v>
      </c>
      <c r="H44" s="7">
        <f t="shared" si="13"/>
        <v>306</v>
      </c>
      <c r="I44" s="7">
        <f t="shared" si="3"/>
        <v>2550</v>
      </c>
      <c r="J44" s="7">
        <v>0</v>
      </c>
    </row>
    <row r="45" spans="1:10" s="2" customFormat="1" ht="21" customHeight="1" x14ac:dyDescent="0.45">
      <c r="A45" s="36"/>
      <c r="B45" s="4" t="s">
        <v>56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f t="shared" si="13"/>
        <v>0</v>
      </c>
      <c r="I45" s="7">
        <v>0</v>
      </c>
      <c r="J45" s="7">
        <v>0</v>
      </c>
    </row>
    <row r="46" spans="1:10" s="2" customFormat="1" ht="21" customHeight="1" x14ac:dyDescent="0.45">
      <c r="A46" s="36"/>
      <c r="B46" s="4" t="s">
        <v>31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f t="shared" si="13"/>
        <v>0</v>
      </c>
      <c r="I46" s="7">
        <v>0</v>
      </c>
      <c r="J46" s="7">
        <v>0</v>
      </c>
    </row>
    <row r="47" spans="1:10" s="2" customFormat="1" ht="21" customHeight="1" x14ac:dyDescent="0.45">
      <c r="A47" s="37"/>
      <c r="B47" s="5" t="s">
        <v>32</v>
      </c>
      <c r="C47" s="9">
        <f>SUM(C39:C46)</f>
        <v>1220</v>
      </c>
      <c r="D47" s="9">
        <f t="shared" ref="D47:H47" si="14">SUM(D39:D46)</f>
        <v>60</v>
      </c>
      <c r="E47" s="9">
        <f t="shared" si="14"/>
        <v>1280</v>
      </c>
      <c r="F47" s="9">
        <f t="shared" si="14"/>
        <v>10217</v>
      </c>
      <c r="G47" s="9">
        <f t="shared" si="14"/>
        <v>126</v>
      </c>
      <c r="H47" s="9">
        <f t="shared" si="14"/>
        <v>10343</v>
      </c>
      <c r="I47" s="9">
        <f t="shared" si="3"/>
        <v>8374.5901639344265</v>
      </c>
      <c r="J47" s="9">
        <f>(G47/D47)*1000</f>
        <v>2100</v>
      </c>
    </row>
    <row r="48" spans="1:10" s="2" customFormat="1" ht="21" customHeight="1" x14ac:dyDescent="0.45">
      <c r="A48" s="6"/>
      <c r="B48" s="5" t="s">
        <v>64</v>
      </c>
      <c r="C48" s="9">
        <v>180</v>
      </c>
      <c r="D48" s="9">
        <v>0</v>
      </c>
      <c r="E48" s="9">
        <f>C48+D48</f>
        <v>180</v>
      </c>
      <c r="F48" s="9">
        <v>748</v>
      </c>
      <c r="G48" s="9">
        <v>0</v>
      </c>
      <c r="H48" s="9">
        <f>F48+G48</f>
        <v>748</v>
      </c>
      <c r="I48" s="9">
        <f t="shared" si="3"/>
        <v>4155.5555555555557</v>
      </c>
      <c r="J48" s="9">
        <v>0</v>
      </c>
    </row>
    <row r="49" spans="1:10" s="1" customFormat="1" ht="21" customHeight="1" x14ac:dyDescent="0.5">
      <c r="A49" s="38" t="s">
        <v>33</v>
      </c>
      <c r="B49" s="39"/>
      <c r="C49" s="10">
        <f t="shared" ref="C49:H49" si="15">SUM(C7+C13+C18+C31+C38+C47+C48)</f>
        <v>14842</v>
      </c>
      <c r="D49" s="10">
        <f t="shared" si="15"/>
        <v>724</v>
      </c>
      <c r="E49" s="10">
        <f t="shared" si="15"/>
        <v>15566</v>
      </c>
      <c r="F49" s="10">
        <f t="shared" si="15"/>
        <v>364268.5</v>
      </c>
      <c r="G49" s="10">
        <f t="shared" si="15"/>
        <v>716</v>
      </c>
      <c r="H49" s="10">
        <f t="shared" si="15"/>
        <v>364984.5</v>
      </c>
      <c r="I49" s="10">
        <f t="shared" si="3"/>
        <v>24543.087185015498</v>
      </c>
      <c r="J49" s="10">
        <f t="shared" si="3"/>
        <v>988.95027624309398</v>
      </c>
    </row>
    <row r="51" spans="1:10" ht="22.5" customHeight="1" x14ac:dyDescent="0.7">
      <c r="B51" s="25"/>
      <c r="C51" s="25"/>
      <c r="D51" s="17"/>
      <c r="E51" s="25"/>
      <c r="F51" s="25"/>
      <c r="G51" s="17"/>
      <c r="H51" s="25"/>
      <c r="I51" s="25"/>
      <c r="J51" s="19"/>
    </row>
    <row r="52" spans="1:10" ht="18.75" customHeight="1" x14ac:dyDescent="0.7">
      <c r="B52" s="25"/>
      <c r="C52" s="25"/>
      <c r="D52" s="17"/>
      <c r="E52" s="25"/>
      <c r="F52" s="25"/>
      <c r="G52" s="17"/>
      <c r="H52" s="25"/>
      <c r="I52" s="25"/>
      <c r="J52" s="19"/>
    </row>
    <row r="53" spans="1:10" ht="25.5" x14ac:dyDescent="0.7">
      <c r="B53" s="26"/>
      <c r="C53" s="26"/>
      <c r="D53" s="18"/>
      <c r="E53" s="25"/>
      <c r="F53" s="25"/>
      <c r="G53" s="17"/>
      <c r="H53" s="26"/>
      <c r="I53" s="26"/>
      <c r="J53" s="20"/>
    </row>
    <row r="55" spans="1:10" ht="25.5" x14ac:dyDescent="0.7">
      <c r="F55" s="24"/>
      <c r="G55" s="24"/>
    </row>
    <row r="56" spans="1:10" ht="25.5" x14ac:dyDescent="0.7">
      <c r="F56" s="24"/>
      <c r="G56" s="24"/>
    </row>
    <row r="57" spans="1:10" ht="25.5" x14ac:dyDescent="0.7">
      <c r="F57" s="24"/>
      <c r="G57" s="24"/>
    </row>
  </sheetData>
  <mergeCells count="24">
    <mergeCell ref="F57:G57"/>
    <mergeCell ref="B51:C51"/>
    <mergeCell ref="E51:F51"/>
    <mergeCell ref="H51:I51"/>
    <mergeCell ref="B52:C52"/>
    <mergeCell ref="E52:F52"/>
    <mergeCell ref="H52:I52"/>
    <mergeCell ref="B53:C53"/>
    <mergeCell ref="E53:F53"/>
    <mergeCell ref="H53:I53"/>
    <mergeCell ref="F55:G55"/>
    <mergeCell ref="F56:G56"/>
    <mergeCell ref="A49:B49"/>
    <mergeCell ref="A1:J1"/>
    <mergeCell ref="A2:B3"/>
    <mergeCell ref="C2:E2"/>
    <mergeCell ref="F2:H2"/>
    <mergeCell ref="I2:J2"/>
    <mergeCell ref="A4:A7"/>
    <mergeCell ref="A8:A13"/>
    <mergeCell ref="A14:A18"/>
    <mergeCell ref="A19:A31"/>
    <mergeCell ref="A32:A38"/>
    <mergeCell ref="A39:A47"/>
  </mergeCells>
  <printOptions horizontalCentered="1" verticalCentered="1"/>
  <pageMargins left="0.196850393700787" right="0.39370078740157499" top="0.39370078740157499" bottom="0.39370078740157499" header="0.31496062992126" footer="0.31496062992126"/>
  <pageSetup paperSize="9" scale="77" orientation="portrait" r:id="rId1"/>
  <ignoredErrors>
    <ignoredError sqref="E1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rightToLeft="1" topLeftCell="A22" zoomScale="70" zoomScaleNormal="70" workbookViewId="0">
      <selection activeCell="F47" sqref="F47:H47"/>
    </sheetView>
  </sheetViews>
  <sheetFormatPr defaultRowHeight="15" x14ac:dyDescent="0.25"/>
  <cols>
    <col min="2" max="2" width="19" bestFit="1" customWidth="1"/>
    <col min="3" max="10" width="11" style="11" customWidth="1"/>
  </cols>
  <sheetData>
    <row r="1" spans="1:10" s="3" customFormat="1" ht="31.5" customHeight="1" x14ac:dyDescent="0.55000000000000004">
      <c r="A1" s="27" t="s">
        <v>72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s="1" customFormat="1" ht="21" customHeight="1" x14ac:dyDescent="0.5">
      <c r="A2" s="28" t="s">
        <v>0</v>
      </c>
      <c r="B2" s="29"/>
      <c r="C2" s="32" t="s">
        <v>57</v>
      </c>
      <c r="D2" s="33"/>
      <c r="E2" s="34"/>
      <c r="F2" s="32" t="s">
        <v>58</v>
      </c>
      <c r="G2" s="33"/>
      <c r="H2" s="34"/>
      <c r="I2" s="32" t="s">
        <v>59</v>
      </c>
      <c r="J2" s="34"/>
    </row>
    <row r="3" spans="1:10" s="1" customFormat="1" ht="21" customHeight="1" x14ac:dyDescent="0.5">
      <c r="A3" s="30"/>
      <c r="B3" s="31"/>
      <c r="C3" s="8" t="s">
        <v>4</v>
      </c>
      <c r="D3" s="8" t="s">
        <v>5</v>
      </c>
      <c r="E3" s="8" t="s">
        <v>6</v>
      </c>
      <c r="F3" s="8" t="s">
        <v>4</v>
      </c>
      <c r="G3" s="8" t="s">
        <v>5</v>
      </c>
      <c r="H3" s="8" t="s">
        <v>6</v>
      </c>
      <c r="I3" s="8" t="s">
        <v>4</v>
      </c>
      <c r="J3" s="8" t="s">
        <v>5</v>
      </c>
    </row>
    <row r="4" spans="1:10" s="2" customFormat="1" ht="21" customHeight="1" x14ac:dyDescent="0.45">
      <c r="A4" s="35" t="s">
        <v>34</v>
      </c>
      <c r="B4" s="4" t="s">
        <v>7</v>
      </c>
      <c r="C4" s="7">
        <v>1850</v>
      </c>
      <c r="D4" s="7">
        <v>28000</v>
      </c>
      <c r="E4" s="7">
        <f>D4+C4</f>
        <v>29850</v>
      </c>
      <c r="F4" s="7">
        <v>9158</v>
      </c>
      <c r="G4" s="7">
        <v>42000</v>
      </c>
      <c r="H4" s="7">
        <f>G4+F4</f>
        <v>51158</v>
      </c>
      <c r="I4" s="7">
        <f>(F4/C4)*1000</f>
        <v>4950.27027027027</v>
      </c>
      <c r="J4" s="7">
        <f>(G4/D4)*1000</f>
        <v>1500</v>
      </c>
    </row>
    <row r="5" spans="1:10" s="2" customFormat="1" ht="21" customHeight="1" x14ac:dyDescent="0.45">
      <c r="A5" s="36"/>
      <c r="B5" s="4" t="s">
        <v>8</v>
      </c>
      <c r="C5" s="7">
        <v>1000</v>
      </c>
      <c r="D5" s="7">
        <v>6050</v>
      </c>
      <c r="E5" s="7">
        <f>D5+C5</f>
        <v>7050</v>
      </c>
      <c r="F5" s="7">
        <v>4100</v>
      </c>
      <c r="G5" s="7">
        <v>6160</v>
      </c>
      <c r="H5" s="7">
        <f>G5+F5</f>
        <v>10260</v>
      </c>
      <c r="I5" s="7">
        <f t="shared" ref="I5:J5" si="0">(F5/C5)*1000</f>
        <v>4100</v>
      </c>
      <c r="J5" s="7">
        <f t="shared" si="0"/>
        <v>1018.1818181818181</v>
      </c>
    </row>
    <row r="6" spans="1:10" s="2" customFormat="1" ht="21" customHeight="1" x14ac:dyDescent="0.45">
      <c r="A6" s="36"/>
      <c r="B6" s="4" t="s">
        <v>9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</row>
    <row r="7" spans="1:10" s="2" customFormat="1" ht="21" customHeight="1" x14ac:dyDescent="0.45">
      <c r="A7" s="37"/>
      <c r="B7" s="5" t="s">
        <v>10</v>
      </c>
      <c r="C7" s="9">
        <f>SUM(C4:C6)</f>
        <v>2850</v>
      </c>
      <c r="D7" s="9">
        <f t="shared" ref="D7:H7" si="1">SUM(D4:D6)</f>
        <v>34050</v>
      </c>
      <c r="E7" s="9">
        <f t="shared" si="1"/>
        <v>36900</v>
      </c>
      <c r="F7" s="9">
        <f t="shared" si="1"/>
        <v>13258</v>
      </c>
      <c r="G7" s="9">
        <f t="shared" si="1"/>
        <v>48160</v>
      </c>
      <c r="H7" s="9">
        <f t="shared" si="1"/>
        <v>61418</v>
      </c>
      <c r="I7" s="9">
        <f t="shared" ref="I7:J49" si="2">(F7/C7)*1000</f>
        <v>4651.9298245614027</v>
      </c>
      <c r="J7" s="9">
        <f t="shared" si="2"/>
        <v>1414.3906020558004</v>
      </c>
    </row>
    <row r="8" spans="1:10" s="2" customFormat="1" ht="21" customHeight="1" x14ac:dyDescent="0.45">
      <c r="A8" s="35" t="s">
        <v>35</v>
      </c>
      <c r="B8" s="4" t="s">
        <v>11</v>
      </c>
      <c r="C8" s="7">
        <v>0</v>
      </c>
      <c r="D8" s="7">
        <v>1600</v>
      </c>
      <c r="E8" s="7">
        <f>SUM(C8:D8)</f>
        <v>1600</v>
      </c>
      <c r="F8" s="7">
        <v>0</v>
      </c>
      <c r="G8" s="7">
        <v>569</v>
      </c>
      <c r="H8" s="7">
        <f>SUM(F8:G8)</f>
        <v>569</v>
      </c>
      <c r="I8" s="7">
        <v>0</v>
      </c>
      <c r="J8" s="7">
        <f t="shared" si="2"/>
        <v>355.625</v>
      </c>
    </row>
    <row r="9" spans="1:10" s="2" customFormat="1" ht="21" customHeight="1" x14ac:dyDescent="0.45">
      <c r="A9" s="36"/>
      <c r="B9" s="4" t="s">
        <v>12</v>
      </c>
      <c r="C9" s="7">
        <v>5200</v>
      </c>
      <c r="D9" s="7">
        <v>0</v>
      </c>
      <c r="E9" s="7">
        <f>SUM(C9:D9)</f>
        <v>5200</v>
      </c>
      <c r="F9" s="7">
        <v>14092</v>
      </c>
      <c r="G9" s="7">
        <v>0</v>
      </c>
      <c r="H9" s="7">
        <f t="shared" ref="H9:H12" si="3">SUM(F9:G9)</f>
        <v>14092</v>
      </c>
      <c r="I9" s="7">
        <f t="shared" si="2"/>
        <v>2710</v>
      </c>
      <c r="J9" s="7">
        <v>0</v>
      </c>
    </row>
    <row r="10" spans="1:10" s="2" customFormat="1" ht="21" customHeight="1" x14ac:dyDescent="0.45">
      <c r="A10" s="36"/>
      <c r="B10" s="4" t="s">
        <v>13</v>
      </c>
      <c r="C10" s="7">
        <v>0</v>
      </c>
      <c r="D10" s="7">
        <v>1580</v>
      </c>
      <c r="E10" s="7">
        <f t="shared" ref="E10:E12" si="4">SUM(C10:D10)</f>
        <v>1580</v>
      </c>
      <c r="F10" s="7">
        <v>0</v>
      </c>
      <c r="G10" s="7">
        <v>675</v>
      </c>
      <c r="H10" s="7">
        <f t="shared" si="3"/>
        <v>675</v>
      </c>
      <c r="I10" s="7">
        <v>0</v>
      </c>
      <c r="J10" s="7">
        <f t="shared" si="2"/>
        <v>427.21518987341773</v>
      </c>
    </row>
    <row r="11" spans="1:10" s="2" customFormat="1" ht="21" customHeight="1" x14ac:dyDescent="0.45">
      <c r="A11" s="36"/>
      <c r="B11" s="4" t="s">
        <v>60</v>
      </c>
      <c r="C11" s="7">
        <v>0</v>
      </c>
      <c r="D11" s="7">
        <v>0</v>
      </c>
      <c r="E11" s="7">
        <f t="shared" si="4"/>
        <v>0</v>
      </c>
      <c r="F11" s="7">
        <v>0</v>
      </c>
      <c r="G11" s="7">
        <v>0</v>
      </c>
      <c r="H11" s="7">
        <f t="shared" si="3"/>
        <v>0</v>
      </c>
      <c r="I11" s="7">
        <v>0</v>
      </c>
      <c r="J11" s="7">
        <v>0</v>
      </c>
    </row>
    <row r="12" spans="1:10" s="2" customFormat="1" ht="21" customHeight="1" x14ac:dyDescent="0.45">
      <c r="A12" s="36"/>
      <c r="B12" s="4" t="s">
        <v>14</v>
      </c>
      <c r="C12" s="7">
        <v>0</v>
      </c>
      <c r="D12" s="7">
        <v>0</v>
      </c>
      <c r="E12" s="7">
        <f t="shared" si="4"/>
        <v>0</v>
      </c>
      <c r="F12" s="7">
        <v>0</v>
      </c>
      <c r="G12" s="7">
        <v>0</v>
      </c>
      <c r="H12" s="7">
        <f t="shared" si="3"/>
        <v>0</v>
      </c>
      <c r="I12" s="7">
        <v>0</v>
      </c>
      <c r="J12" s="7">
        <v>0</v>
      </c>
    </row>
    <row r="13" spans="1:10" s="2" customFormat="1" ht="21" customHeight="1" x14ac:dyDescent="0.45">
      <c r="A13" s="37"/>
      <c r="B13" s="5" t="s">
        <v>15</v>
      </c>
      <c r="C13" s="9">
        <f>SUM(C8:C12)</f>
        <v>5200</v>
      </c>
      <c r="D13" s="9">
        <f t="shared" ref="D13:H13" si="5">SUM(D8:D12)</f>
        <v>3180</v>
      </c>
      <c r="E13" s="9">
        <f t="shared" si="5"/>
        <v>8380</v>
      </c>
      <c r="F13" s="9">
        <f t="shared" si="5"/>
        <v>14092</v>
      </c>
      <c r="G13" s="9">
        <f t="shared" si="5"/>
        <v>1244</v>
      </c>
      <c r="H13" s="9">
        <f t="shared" si="5"/>
        <v>15336</v>
      </c>
      <c r="I13" s="9">
        <f t="shared" si="2"/>
        <v>2710</v>
      </c>
      <c r="J13" s="9">
        <f t="shared" si="2"/>
        <v>391.19496855345915</v>
      </c>
    </row>
    <row r="14" spans="1:10" s="2" customFormat="1" ht="21" customHeight="1" x14ac:dyDescent="0.45">
      <c r="A14" s="35" t="s">
        <v>36</v>
      </c>
      <c r="B14" s="4" t="s">
        <v>16</v>
      </c>
      <c r="C14" s="7">
        <v>0</v>
      </c>
      <c r="D14" s="7">
        <v>0</v>
      </c>
      <c r="E14" s="7">
        <f>SUM(C14:D14)</f>
        <v>0</v>
      </c>
      <c r="F14" s="7">
        <v>0</v>
      </c>
      <c r="G14" s="7">
        <v>0</v>
      </c>
      <c r="H14" s="7">
        <f>SUM(F14:G14)</f>
        <v>0</v>
      </c>
      <c r="I14" s="7">
        <v>0</v>
      </c>
      <c r="J14" s="7">
        <v>0</v>
      </c>
    </row>
    <row r="15" spans="1:10" s="2" customFormat="1" ht="21" customHeight="1" x14ac:dyDescent="0.45">
      <c r="A15" s="36"/>
      <c r="B15" s="4" t="s">
        <v>17</v>
      </c>
      <c r="C15" s="7">
        <v>0</v>
      </c>
      <c r="D15" s="7">
        <v>0</v>
      </c>
      <c r="E15" s="7">
        <f t="shared" ref="E15:E17" si="6">SUM(C15:D15)</f>
        <v>0</v>
      </c>
      <c r="F15" s="7">
        <v>0</v>
      </c>
      <c r="G15" s="7">
        <v>0</v>
      </c>
      <c r="H15" s="7">
        <f t="shared" ref="H15:H17" si="7">SUM(F15:G15)</f>
        <v>0</v>
      </c>
      <c r="I15" s="7">
        <v>0</v>
      </c>
      <c r="J15" s="7">
        <v>0</v>
      </c>
    </row>
    <row r="16" spans="1:10" s="2" customFormat="1" ht="21" customHeight="1" x14ac:dyDescent="0.45">
      <c r="A16" s="36"/>
      <c r="B16" s="4" t="s">
        <v>18</v>
      </c>
      <c r="C16" s="7">
        <v>20</v>
      </c>
      <c r="D16" s="7">
        <v>0</v>
      </c>
      <c r="E16" s="7">
        <f>SUM(C16:D16)</f>
        <v>20</v>
      </c>
      <c r="F16" s="7">
        <v>19</v>
      </c>
      <c r="G16" s="7">
        <v>0</v>
      </c>
      <c r="H16" s="7">
        <f t="shared" si="7"/>
        <v>19</v>
      </c>
      <c r="I16" s="7">
        <f t="shared" si="2"/>
        <v>950</v>
      </c>
      <c r="J16" s="7">
        <v>0</v>
      </c>
    </row>
    <row r="17" spans="1:10" s="2" customFormat="1" ht="21" customHeight="1" x14ac:dyDescent="0.45">
      <c r="A17" s="36"/>
      <c r="B17" s="4" t="s">
        <v>41</v>
      </c>
      <c r="C17" s="7">
        <v>0</v>
      </c>
      <c r="D17" s="7">
        <v>400</v>
      </c>
      <c r="E17" s="7">
        <f t="shared" si="6"/>
        <v>400</v>
      </c>
      <c r="F17" s="7">
        <v>0</v>
      </c>
      <c r="G17" s="7">
        <v>220</v>
      </c>
      <c r="H17" s="7">
        <f t="shared" si="7"/>
        <v>220</v>
      </c>
      <c r="I17" s="7">
        <v>0</v>
      </c>
      <c r="J17" s="7">
        <f t="shared" si="2"/>
        <v>550</v>
      </c>
    </row>
    <row r="18" spans="1:10" s="2" customFormat="1" ht="21" customHeight="1" x14ac:dyDescent="0.45">
      <c r="A18" s="37"/>
      <c r="B18" s="5" t="s">
        <v>19</v>
      </c>
      <c r="C18" s="9">
        <f>SUM(C14:C17)</f>
        <v>20</v>
      </c>
      <c r="D18" s="9">
        <f t="shared" ref="D18:H18" si="8">SUM(D14:D17)</f>
        <v>400</v>
      </c>
      <c r="E18" s="9">
        <f t="shared" si="8"/>
        <v>420</v>
      </c>
      <c r="F18" s="9">
        <f t="shared" si="8"/>
        <v>19</v>
      </c>
      <c r="G18" s="9">
        <f t="shared" si="8"/>
        <v>220</v>
      </c>
      <c r="H18" s="9">
        <f t="shared" si="8"/>
        <v>239</v>
      </c>
      <c r="I18" s="9">
        <f t="shared" si="2"/>
        <v>950</v>
      </c>
      <c r="J18" s="9">
        <f t="shared" si="2"/>
        <v>550</v>
      </c>
    </row>
    <row r="19" spans="1:10" s="2" customFormat="1" ht="21" customHeight="1" x14ac:dyDescent="0.45">
      <c r="A19" s="35" t="s">
        <v>37</v>
      </c>
      <c r="B19" s="4" t="s">
        <v>20</v>
      </c>
      <c r="C19" s="7">
        <v>250</v>
      </c>
      <c r="D19" s="7">
        <v>0</v>
      </c>
      <c r="E19" s="7">
        <f>C19+D19</f>
        <v>250</v>
      </c>
      <c r="F19" s="7">
        <v>10375</v>
      </c>
      <c r="G19" s="7">
        <v>0</v>
      </c>
      <c r="H19" s="7">
        <f>F19+G19</f>
        <v>10375</v>
      </c>
      <c r="I19" s="7">
        <f t="shared" si="2"/>
        <v>41500</v>
      </c>
      <c r="J19" s="7">
        <v>0</v>
      </c>
    </row>
    <row r="20" spans="1:10" s="2" customFormat="1" ht="21" customHeight="1" x14ac:dyDescent="0.45">
      <c r="A20" s="36"/>
      <c r="B20" s="4" t="s">
        <v>21</v>
      </c>
      <c r="C20" s="7">
        <v>10</v>
      </c>
      <c r="D20" s="7">
        <v>0</v>
      </c>
      <c r="E20" s="7">
        <f t="shared" ref="E20:E30" si="9">C20+D20</f>
        <v>10</v>
      </c>
      <c r="F20" s="7">
        <v>550</v>
      </c>
      <c r="G20" s="7">
        <v>0</v>
      </c>
      <c r="H20" s="7">
        <f t="shared" ref="H20:H30" si="10">F20+G20</f>
        <v>550</v>
      </c>
      <c r="I20" s="7">
        <f t="shared" si="2"/>
        <v>55000</v>
      </c>
      <c r="J20" s="7">
        <v>0</v>
      </c>
    </row>
    <row r="21" spans="1:10" s="2" customFormat="1" ht="21" customHeight="1" x14ac:dyDescent="0.45">
      <c r="A21" s="36"/>
      <c r="B21" s="4" t="s">
        <v>22</v>
      </c>
      <c r="C21" s="7">
        <v>400</v>
      </c>
      <c r="D21" s="7">
        <v>0</v>
      </c>
      <c r="E21" s="7">
        <f t="shared" si="9"/>
        <v>400</v>
      </c>
      <c r="F21" s="7">
        <v>24000</v>
      </c>
      <c r="G21" s="7">
        <v>0</v>
      </c>
      <c r="H21" s="7">
        <f t="shared" si="10"/>
        <v>24000</v>
      </c>
      <c r="I21" s="7">
        <f t="shared" si="2"/>
        <v>60000</v>
      </c>
      <c r="J21" s="7">
        <v>0</v>
      </c>
    </row>
    <row r="22" spans="1:10" s="2" customFormat="1" ht="21" customHeight="1" x14ac:dyDescent="0.45">
      <c r="A22" s="36"/>
      <c r="B22" s="4" t="s">
        <v>42</v>
      </c>
      <c r="C22" s="7">
        <v>0</v>
      </c>
      <c r="D22" s="7">
        <v>0</v>
      </c>
      <c r="E22" s="7">
        <f t="shared" si="9"/>
        <v>0</v>
      </c>
      <c r="F22" s="7">
        <v>0</v>
      </c>
      <c r="G22" s="7">
        <v>0</v>
      </c>
      <c r="H22" s="7">
        <f t="shared" si="10"/>
        <v>0</v>
      </c>
      <c r="I22" s="7">
        <v>0</v>
      </c>
      <c r="J22" s="7">
        <f>(U6)</f>
        <v>0</v>
      </c>
    </row>
    <row r="23" spans="1:10" s="2" customFormat="1" ht="21" customHeight="1" x14ac:dyDescent="0.45">
      <c r="A23" s="36"/>
      <c r="B23" s="4" t="s">
        <v>61</v>
      </c>
      <c r="C23" s="7">
        <v>10</v>
      </c>
      <c r="D23" s="7">
        <v>0</v>
      </c>
      <c r="E23" s="7">
        <f t="shared" si="9"/>
        <v>10</v>
      </c>
      <c r="F23" s="7">
        <v>320</v>
      </c>
      <c r="G23" s="7">
        <v>0</v>
      </c>
      <c r="H23" s="7">
        <f t="shared" si="10"/>
        <v>320</v>
      </c>
      <c r="I23" s="7">
        <f t="shared" si="2"/>
        <v>32000</v>
      </c>
      <c r="J23" s="7">
        <v>0</v>
      </c>
    </row>
    <row r="24" spans="1:10" s="2" customFormat="1" ht="21" customHeight="1" x14ac:dyDescent="0.45">
      <c r="A24" s="36"/>
      <c r="B24" s="4" t="s">
        <v>44</v>
      </c>
      <c r="C24" s="7">
        <v>12</v>
      </c>
      <c r="D24" s="7">
        <v>0</v>
      </c>
      <c r="E24" s="7">
        <f t="shared" si="9"/>
        <v>12</v>
      </c>
      <c r="F24" s="7">
        <v>520</v>
      </c>
      <c r="G24" s="7">
        <v>0</v>
      </c>
      <c r="H24" s="7">
        <f t="shared" si="10"/>
        <v>520</v>
      </c>
      <c r="I24" s="7">
        <f t="shared" si="2"/>
        <v>43333.333333333336</v>
      </c>
      <c r="J24" s="7">
        <v>0</v>
      </c>
    </row>
    <row r="25" spans="1:10" s="2" customFormat="1" ht="21" customHeight="1" x14ac:dyDescent="0.45">
      <c r="A25" s="36"/>
      <c r="B25" s="4" t="s">
        <v>62</v>
      </c>
      <c r="C25" s="7">
        <v>5</v>
      </c>
      <c r="D25" s="7">
        <v>0</v>
      </c>
      <c r="E25" s="7">
        <f t="shared" si="9"/>
        <v>5</v>
      </c>
      <c r="F25" s="7">
        <v>160</v>
      </c>
      <c r="G25" s="7">
        <v>0</v>
      </c>
      <c r="H25" s="7">
        <f t="shared" si="10"/>
        <v>160</v>
      </c>
      <c r="I25" s="7">
        <f t="shared" si="2"/>
        <v>32000</v>
      </c>
      <c r="J25" s="7">
        <v>0</v>
      </c>
    </row>
    <row r="26" spans="1:10" s="2" customFormat="1" ht="21" customHeight="1" x14ac:dyDescent="0.45">
      <c r="A26" s="36"/>
      <c r="B26" s="4" t="s">
        <v>46</v>
      </c>
      <c r="C26" s="7">
        <v>0</v>
      </c>
      <c r="D26" s="7">
        <v>0</v>
      </c>
      <c r="E26" s="7">
        <f t="shared" si="9"/>
        <v>0</v>
      </c>
      <c r="F26" s="7">
        <v>0</v>
      </c>
      <c r="G26" s="7">
        <v>0</v>
      </c>
      <c r="H26" s="7">
        <f t="shared" si="10"/>
        <v>0</v>
      </c>
      <c r="I26" s="7">
        <v>0</v>
      </c>
      <c r="J26" s="7">
        <v>0</v>
      </c>
    </row>
    <row r="27" spans="1:10" s="2" customFormat="1" ht="21" customHeight="1" x14ac:dyDescent="0.45">
      <c r="A27" s="36"/>
      <c r="B27" s="4" t="s">
        <v>47</v>
      </c>
      <c r="C27" s="7">
        <v>0</v>
      </c>
      <c r="D27" s="7">
        <v>0</v>
      </c>
      <c r="E27" s="7">
        <f t="shared" si="9"/>
        <v>0</v>
      </c>
      <c r="F27" s="7">
        <v>0</v>
      </c>
      <c r="G27" s="7">
        <v>0</v>
      </c>
      <c r="H27" s="7">
        <f t="shared" si="10"/>
        <v>0</v>
      </c>
      <c r="I27" s="7">
        <v>0</v>
      </c>
      <c r="J27" s="7">
        <v>0</v>
      </c>
    </row>
    <row r="28" spans="1:10" s="2" customFormat="1" ht="21" customHeight="1" x14ac:dyDescent="0.45">
      <c r="A28" s="36"/>
      <c r="B28" s="4" t="s">
        <v>48</v>
      </c>
      <c r="C28" s="7">
        <v>35</v>
      </c>
      <c r="D28" s="7">
        <v>0</v>
      </c>
      <c r="E28" s="7">
        <f t="shared" si="9"/>
        <v>35</v>
      </c>
      <c r="F28" s="7">
        <v>1120</v>
      </c>
      <c r="G28" s="7">
        <v>0</v>
      </c>
      <c r="H28" s="7">
        <f t="shared" si="10"/>
        <v>1120</v>
      </c>
      <c r="I28" s="7">
        <f t="shared" si="2"/>
        <v>32000</v>
      </c>
      <c r="J28" s="7">
        <v>0</v>
      </c>
    </row>
    <row r="29" spans="1:10" s="2" customFormat="1" ht="21" customHeight="1" x14ac:dyDescent="0.45">
      <c r="A29" s="36"/>
      <c r="B29" s="4" t="s">
        <v>49</v>
      </c>
      <c r="C29" s="7">
        <v>0</v>
      </c>
      <c r="D29" s="7">
        <v>0</v>
      </c>
      <c r="E29" s="7">
        <f t="shared" si="9"/>
        <v>0</v>
      </c>
      <c r="F29" s="7">
        <v>0</v>
      </c>
      <c r="G29" s="7">
        <v>0</v>
      </c>
      <c r="H29" s="7">
        <f t="shared" si="10"/>
        <v>0</v>
      </c>
      <c r="I29" s="7">
        <v>0</v>
      </c>
      <c r="J29" s="7">
        <v>0</v>
      </c>
    </row>
    <row r="30" spans="1:10" s="2" customFormat="1" ht="21" customHeight="1" x14ac:dyDescent="0.45">
      <c r="A30" s="36"/>
      <c r="B30" s="4" t="s">
        <v>63</v>
      </c>
      <c r="C30" s="7">
        <v>121</v>
      </c>
      <c r="D30" s="7">
        <v>0</v>
      </c>
      <c r="E30" s="7">
        <f t="shared" si="9"/>
        <v>121</v>
      </c>
      <c r="F30" s="7">
        <v>4899</v>
      </c>
      <c r="G30" s="7">
        <v>0</v>
      </c>
      <c r="H30" s="7">
        <f t="shared" si="10"/>
        <v>4899</v>
      </c>
      <c r="I30" s="7">
        <f t="shared" si="2"/>
        <v>40487.603305785124</v>
      </c>
      <c r="J30" s="7">
        <v>0</v>
      </c>
    </row>
    <row r="31" spans="1:10" s="2" customFormat="1" ht="21" customHeight="1" x14ac:dyDescent="0.45">
      <c r="A31" s="37"/>
      <c r="B31" s="5" t="s">
        <v>23</v>
      </c>
      <c r="C31" s="9">
        <f t="shared" ref="C31:G31" si="11">SUM(C19:C30)</f>
        <v>843</v>
      </c>
      <c r="D31" s="9">
        <f t="shared" si="11"/>
        <v>0</v>
      </c>
      <c r="E31" s="9">
        <f t="shared" si="11"/>
        <v>843</v>
      </c>
      <c r="F31" s="9">
        <f t="shared" si="11"/>
        <v>41944</v>
      </c>
      <c r="G31" s="9">
        <f t="shared" si="11"/>
        <v>0</v>
      </c>
      <c r="H31" s="9">
        <f>SUM(H19:H30)</f>
        <v>41944</v>
      </c>
      <c r="I31" s="9">
        <f t="shared" si="2"/>
        <v>49755.63463819692</v>
      </c>
      <c r="J31" s="9">
        <v>0</v>
      </c>
    </row>
    <row r="32" spans="1:10" s="2" customFormat="1" ht="21" customHeight="1" x14ac:dyDescent="0.45">
      <c r="A32" s="35" t="s">
        <v>38</v>
      </c>
      <c r="B32" s="4" t="s">
        <v>24</v>
      </c>
      <c r="C32" s="7">
        <v>0</v>
      </c>
      <c r="D32" s="7">
        <v>0</v>
      </c>
      <c r="E32" s="7">
        <f>C32+D32</f>
        <v>0</v>
      </c>
      <c r="F32" s="7">
        <v>0</v>
      </c>
      <c r="G32" s="7">
        <v>0</v>
      </c>
      <c r="H32" s="7">
        <f>F32+G32</f>
        <v>0</v>
      </c>
      <c r="I32" s="7">
        <v>0</v>
      </c>
      <c r="J32" s="7">
        <v>0</v>
      </c>
    </row>
    <row r="33" spans="1:10" s="2" customFormat="1" ht="21" customHeight="1" x14ac:dyDescent="0.45">
      <c r="A33" s="36"/>
      <c r="B33" s="4" t="s">
        <v>25</v>
      </c>
      <c r="C33" s="7">
        <v>80</v>
      </c>
      <c r="D33" s="7">
        <v>0</v>
      </c>
      <c r="E33" s="7">
        <f t="shared" ref="E33:E37" si="12">C33+D33</f>
        <v>80</v>
      </c>
      <c r="F33" s="7">
        <v>4960</v>
      </c>
      <c r="G33" s="7">
        <v>0</v>
      </c>
      <c r="H33" s="7">
        <f t="shared" ref="H33:H37" si="13">F33+G33</f>
        <v>4960</v>
      </c>
      <c r="I33" s="7">
        <f t="shared" si="2"/>
        <v>62000</v>
      </c>
      <c r="J33" s="7">
        <v>0</v>
      </c>
    </row>
    <row r="34" spans="1:10" s="2" customFormat="1" ht="21" customHeight="1" x14ac:dyDescent="0.45">
      <c r="A34" s="36"/>
      <c r="B34" s="4" t="s">
        <v>26</v>
      </c>
      <c r="C34" s="7">
        <v>20</v>
      </c>
      <c r="D34" s="7">
        <v>0</v>
      </c>
      <c r="E34" s="7">
        <f t="shared" si="12"/>
        <v>20</v>
      </c>
      <c r="F34" s="7">
        <v>980</v>
      </c>
      <c r="G34" s="7">
        <v>0</v>
      </c>
      <c r="H34" s="7">
        <f t="shared" si="13"/>
        <v>980</v>
      </c>
      <c r="I34" s="7">
        <f t="shared" si="2"/>
        <v>49000</v>
      </c>
      <c r="J34" s="7">
        <v>0</v>
      </c>
    </row>
    <row r="35" spans="1:10" s="2" customFormat="1" ht="21" customHeight="1" x14ac:dyDescent="0.45">
      <c r="A35" s="36"/>
      <c r="B35" s="4" t="s">
        <v>50</v>
      </c>
      <c r="C35" s="7">
        <v>0</v>
      </c>
      <c r="D35" s="7">
        <v>0</v>
      </c>
      <c r="E35" s="7">
        <f t="shared" si="12"/>
        <v>0</v>
      </c>
      <c r="F35" s="7">
        <v>0</v>
      </c>
      <c r="G35" s="7">
        <v>0</v>
      </c>
      <c r="H35" s="7">
        <f t="shared" si="13"/>
        <v>0</v>
      </c>
      <c r="I35" s="7">
        <v>0</v>
      </c>
      <c r="J35" s="7">
        <v>0</v>
      </c>
    </row>
    <row r="36" spans="1:10" s="2" customFormat="1" ht="21" customHeight="1" x14ac:dyDescent="0.45">
      <c r="A36" s="36"/>
      <c r="B36" s="4" t="s">
        <v>51</v>
      </c>
      <c r="C36" s="7">
        <v>15</v>
      </c>
      <c r="D36" s="7">
        <v>0</v>
      </c>
      <c r="E36" s="7">
        <f t="shared" si="12"/>
        <v>15</v>
      </c>
      <c r="F36" s="7">
        <v>643</v>
      </c>
      <c r="G36" s="7">
        <v>0</v>
      </c>
      <c r="H36" s="7">
        <f t="shared" si="13"/>
        <v>643</v>
      </c>
      <c r="I36" s="7">
        <f t="shared" si="2"/>
        <v>42866.666666666664</v>
      </c>
      <c r="J36" s="7">
        <v>0</v>
      </c>
    </row>
    <row r="37" spans="1:10" s="2" customFormat="1" ht="21" customHeight="1" x14ac:dyDescent="0.45">
      <c r="A37" s="36"/>
      <c r="B37" s="4" t="s">
        <v>27</v>
      </c>
      <c r="C37" s="7">
        <v>14</v>
      </c>
      <c r="D37" s="7">
        <v>0</v>
      </c>
      <c r="E37" s="7">
        <f t="shared" si="12"/>
        <v>14</v>
      </c>
      <c r="F37" s="7">
        <v>406</v>
      </c>
      <c r="G37" s="7">
        <v>0</v>
      </c>
      <c r="H37" s="7">
        <f t="shared" si="13"/>
        <v>406</v>
      </c>
      <c r="I37" s="7">
        <f t="shared" si="2"/>
        <v>29000</v>
      </c>
      <c r="J37" s="7">
        <v>0</v>
      </c>
    </row>
    <row r="38" spans="1:10" s="2" customFormat="1" ht="21" customHeight="1" x14ac:dyDescent="0.45">
      <c r="A38" s="37"/>
      <c r="B38" s="5" t="s">
        <v>28</v>
      </c>
      <c r="C38" s="9">
        <f t="shared" ref="C38:G38" si="14">SUM(C32:C37)</f>
        <v>129</v>
      </c>
      <c r="D38" s="9">
        <f t="shared" si="14"/>
        <v>0</v>
      </c>
      <c r="E38" s="9">
        <f t="shared" si="14"/>
        <v>129</v>
      </c>
      <c r="F38" s="9">
        <f t="shared" si="14"/>
        <v>6989</v>
      </c>
      <c r="G38" s="9">
        <f t="shared" si="14"/>
        <v>0</v>
      </c>
      <c r="H38" s="9">
        <f>SUM(H32:H37)</f>
        <v>6989</v>
      </c>
      <c r="I38" s="9">
        <f t="shared" si="2"/>
        <v>54178.294573643412</v>
      </c>
      <c r="J38" s="9">
        <v>0</v>
      </c>
    </row>
    <row r="39" spans="1:10" s="2" customFormat="1" ht="21" customHeight="1" x14ac:dyDescent="0.45">
      <c r="A39" s="35" t="s">
        <v>39</v>
      </c>
      <c r="B39" s="4" t="s">
        <v>29</v>
      </c>
      <c r="C39" s="7">
        <v>1180</v>
      </c>
      <c r="D39" s="7">
        <v>780</v>
      </c>
      <c r="E39" s="7">
        <v>1960</v>
      </c>
      <c r="F39" s="7">
        <v>10561</v>
      </c>
      <c r="G39" s="7">
        <v>1303</v>
      </c>
      <c r="H39" s="7">
        <f t="shared" ref="H39:H45" si="15">SUM(F39:G39)</f>
        <v>11864</v>
      </c>
      <c r="I39" s="7">
        <f t="shared" si="2"/>
        <v>8950</v>
      </c>
      <c r="J39" s="7">
        <f t="shared" si="2"/>
        <v>1670.5128205128206</v>
      </c>
    </row>
    <row r="40" spans="1:10" s="2" customFormat="1" ht="21" customHeight="1" x14ac:dyDescent="0.45">
      <c r="A40" s="36"/>
      <c r="B40" s="4" t="s">
        <v>30</v>
      </c>
      <c r="C40" s="7">
        <v>121</v>
      </c>
      <c r="D40" s="7">
        <v>0</v>
      </c>
      <c r="E40" s="7">
        <v>121</v>
      </c>
      <c r="F40" s="7">
        <v>6776</v>
      </c>
      <c r="G40" s="7">
        <v>0</v>
      </c>
      <c r="H40" s="7">
        <f t="shared" si="15"/>
        <v>6776</v>
      </c>
      <c r="I40" s="7">
        <f t="shared" si="2"/>
        <v>56000</v>
      </c>
      <c r="J40" s="7">
        <v>0</v>
      </c>
    </row>
    <row r="41" spans="1:10" s="2" customFormat="1" ht="21" customHeight="1" x14ac:dyDescent="0.45">
      <c r="A41" s="36"/>
      <c r="B41" s="4" t="s">
        <v>52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f t="shared" si="15"/>
        <v>0</v>
      </c>
      <c r="I41" s="7">
        <v>0</v>
      </c>
      <c r="J41" s="7">
        <v>0</v>
      </c>
    </row>
    <row r="42" spans="1:10" s="2" customFormat="1" ht="21" customHeight="1" x14ac:dyDescent="0.45">
      <c r="A42" s="36"/>
      <c r="B42" s="4" t="s">
        <v>53</v>
      </c>
      <c r="C42" s="7">
        <v>0</v>
      </c>
      <c r="D42" s="7">
        <v>16</v>
      </c>
      <c r="E42" s="7">
        <v>16</v>
      </c>
      <c r="F42" s="7">
        <v>0</v>
      </c>
      <c r="G42" s="7">
        <v>27.2</v>
      </c>
      <c r="H42" s="7">
        <f t="shared" si="15"/>
        <v>27.2</v>
      </c>
      <c r="I42" s="7">
        <v>0</v>
      </c>
      <c r="J42" s="7">
        <f t="shared" si="2"/>
        <v>1700</v>
      </c>
    </row>
    <row r="43" spans="1:10" s="2" customFormat="1" ht="21" customHeight="1" x14ac:dyDescent="0.45">
      <c r="A43" s="36"/>
      <c r="B43" s="4" t="s">
        <v>54</v>
      </c>
      <c r="C43" s="7">
        <v>0</v>
      </c>
      <c r="D43" s="7">
        <v>4</v>
      </c>
      <c r="E43" s="7">
        <v>4</v>
      </c>
      <c r="F43" s="7">
        <v>0</v>
      </c>
      <c r="G43" s="7">
        <v>4.4000000000000004</v>
      </c>
      <c r="H43" s="7">
        <f t="shared" si="15"/>
        <v>4.4000000000000004</v>
      </c>
      <c r="I43" s="7">
        <v>0</v>
      </c>
      <c r="J43" s="7">
        <f t="shared" si="2"/>
        <v>1100</v>
      </c>
    </row>
    <row r="44" spans="1:10" s="2" customFormat="1" ht="21" customHeight="1" x14ac:dyDescent="0.45">
      <c r="A44" s="36"/>
      <c r="B44" s="4" t="s">
        <v>55</v>
      </c>
      <c r="C44" s="7">
        <v>2</v>
      </c>
      <c r="D44" s="7">
        <v>0</v>
      </c>
      <c r="E44" s="7">
        <v>2</v>
      </c>
      <c r="F44" s="7">
        <v>4.8</v>
      </c>
      <c r="G44" s="7">
        <v>0</v>
      </c>
      <c r="H44" s="7">
        <f t="shared" si="15"/>
        <v>4.8</v>
      </c>
      <c r="I44" s="7">
        <f t="shared" si="2"/>
        <v>2400</v>
      </c>
      <c r="J44" s="7">
        <v>0</v>
      </c>
    </row>
    <row r="45" spans="1:10" s="2" customFormat="1" ht="21" customHeight="1" x14ac:dyDescent="0.45">
      <c r="A45" s="36"/>
      <c r="B45" s="4" t="s">
        <v>56</v>
      </c>
      <c r="C45" s="7">
        <v>0</v>
      </c>
      <c r="D45" s="7">
        <v>19</v>
      </c>
      <c r="E45" s="7">
        <v>19</v>
      </c>
      <c r="F45" s="7">
        <v>31.16</v>
      </c>
      <c r="G45" s="7">
        <v>0</v>
      </c>
      <c r="H45" s="7">
        <f t="shared" si="15"/>
        <v>31.16</v>
      </c>
      <c r="I45" s="7">
        <v>0</v>
      </c>
      <c r="J45" s="7">
        <f t="shared" si="2"/>
        <v>0</v>
      </c>
    </row>
    <row r="46" spans="1:10" s="2" customFormat="1" ht="21" customHeight="1" x14ac:dyDescent="0.45">
      <c r="A46" s="36"/>
      <c r="B46" s="4" t="s">
        <v>31</v>
      </c>
      <c r="C46" s="7">
        <v>12</v>
      </c>
      <c r="D46" s="7">
        <v>651</v>
      </c>
      <c r="E46" s="7">
        <v>663</v>
      </c>
      <c r="F46" s="7">
        <v>145.9</v>
      </c>
      <c r="G46" s="7">
        <v>1258.9000000000001</v>
      </c>
      <c r="H46" s="7">
        <f>SUM(F46:G46)</f>
        <v>1404.8000000000002</v>
      </c>
      <c r="I46" s="7">
        <f t="shared" si="2"/>
        <v>12158.333333333334</v>
      </c>
      <c r="J46" s="7">
        <f t="shared" si="2"/>
        <v>1933.7941628264209</v>
      </c>
    </row>
    <row r="47" spans="1:10" s="2" customFormat="1" ht="21" customHeight="1" x14ac:dyDescent="0.45">
      <c r="A47" s="37"/>
      <c r="B47" s="5" t="s">
        <v>32</v>
      </c>
      <c r="C47" s="9">
        <v>1315</v>
      </c>
      <c r="D47" s="9">
        <v>1470</v>
      </c>
      <c r="E47" s="9">
        <v>2785</v>
      </c>
      <c r="F47" s="9">
        <f>SUM(F39:F46)</f>
        <v>17518.86</v>
      </c>
      <c r="G47" s="9">
        <f t="shared" ref="G47:H47" si="16">SUM(G39:G46)</f>
        <v>2593.5</v>
      </c>
      <c r="H47" s="9">
        <f t="shared" si="16"/>
        <v>20112.36</v>
      </c>
      <c r="I47" s="9">
        <f t="shared" si="2"/>
        <v>13322.326996197718</v>
      </c>
      <c r="J47" s="9">
        <f t="shared" si="2"/>
        <v>1764.2857142857142</v>
      </c>
    </row>
    <row r="48" spans="1:10" s="2" customFormat="1" ht="21" customHeight="1" x14ac:dyDescent="0.45">
      <c r="A48" s="6"/>
      <c r="B48" s="5" t="s">
        <v>64</v>
      </c>
      <c r="C48" s="9">
        <v>35</v>
      </c>
      <c r="D48" s="9">
        <v>0</v>
      </c>
      <c r="E48" s="9">
        <f>SUM(C48:D48)</f>
        <v>35</v>
      </c>
      <c r="F48" s="9">
        <v>463</v>
      </c>
      <c r="G48" s="9">
        <v>0</v>
      </c>
      <c r="H48" s="9">
        <f>SUM(F48:G48)</f>
        <v>463</v>
      </c>
      <c r="I48" s="9">
        <f t="shared" si="2"/>
        <v>13228.571428571428</v>
      </c>
      <c r="J48" s="9">
        <v>0</v>
      </c>
    </row>
    <row r="49" spans="1:10" s="1" customFormat="1" ht="21" customHeight="1" x14ac:dyDescent="0.5">
      <c r="A49" s="38" t="s">
        <v>33</v>
      </c>
      <c r="B49" s="39"/>
      <c r="C49" s="10">
        <f>SUM(C7+C13+C18+C31+C38+C47+C48)</f>
        <v>10392</v>
      </c>
      <c r="D49" s="10">
        <f t="shared" ref="D49:H49" si="17">SUM(D7+D13+D18+D31+D38+D47+D48)</f>
        <v>39100</v>
      </c>
      <c r="E49" s="10">
        <f t="shared" si="17"/>
        <v>49492</v>
      </c>
      <c r="F49" s="10">
        <f t="shared" si="17"/>
        <v>94283.86</v>
      </c>
      <c r="G49" s="10">
        <f t="shared" si="17"/>
        <v>52217.5</v>
      </c>
      <c r="H49" s="10">
        <f t="shared" si="17"/>
        <v>146501.35999999999</v>
      </c>
      <c r="I49" s="10">
        <f t="shared" si="2"/>
        <v>9072.7347959969211</v>
      </c>
      <c r="J49" s="10">
        <f t="shared" si="2"/>
        <v>1335.4859335038363</v>
      </c>
    </row>
    <row r="51" spans="1:10" ht="22.5" customHeight="1" x14ac:dyDescent="0.7">
      <c r="B51" s="25"/>
      <c r="C51" s="25"/>
      <c r="D51" s="17"/>
      <c r="E51" s="25"/>
      <c r="F51" s="25"/>
      <c r="G51" s="17"/>
      <c r="H51" s="25"/>
      <c r="I51" s="25"/>
      <c r="J51" s="19"/>
    </row>
    <row r="52" spans="1:10" ht="18.75" customHeight="1" x14ac:dyDescent="0.7">
      <c r="B52" s="25"/>
      <c r="C52" s="25"/>
      <c r="D52" s="17"/>
      <c r="E52" s="25"/>
      <c r="F52" s="25"/>
      <c r="G52" s="17"/>
      <c r="H52" s="25"/>
      <c r="I52" s="25"/>
      <c r="J52" s="19"/>
    </row>
    <row r="53" spans="1:10" ht="25.5" x14ac:dyDescent="0.7">
      <c r="B53" s="26"/>
      <c r="C53" s="26"/>
      <c r="D53" s="18"/>
      <c r="E53" s="25"/>
      <c r="F53" s="25"/>
      <c r="G53" s="17"/>
      <c r="H53" s="26"/>
      <c r="I53" s="26"/>
      <c r="J53" s="20"/>
    </row>
    <row r="55" spans="1:10" ht="25.5" x14ac:dyDescent="0.7">
      <c r="F55" s="24"/>
      <c r="G55" s="24"/>
    </row>
    <row r="56" spans="1:10" ht="25.5" x14ac:dyDescent="0.7">
      <c r="F56" s="24"/>
      <c r="G56" s="24"/>
    </row>
    <row r="57" spans="1:10" ht="25.5" x14ac:dyDescent="0.7">
      <c r="F57" s="24"/>
      <c r="G57" s="24"/>
    </row>
  </sheetData>
  <mergeCells count="24">
    <mergeCell ref="F57:G57"/>
    <mergeCell ref="B51:C51"/>
    <mergeCell ref="E51:F51"/>
    <mergeCell ref="H51:I51"/>
    <mergeCell ref="B52:C52"/>
    <mergeCell ref="E52:F52"/>
    <mergeCell ref="H52:I52"/>
    <mergeCell ref="B53:C53"/>
    <mergeCell ref="E53:F53"/>
    <mergeCell ref="H53:I53"/>
    <mergeCell ref="F55:G55"/>
    <mergeCell ref="F56:G56"/>
    <mergeCell ref="A49:B49"/>
    <mergeCell ref="A1:J1"/>
    <mergeCell ref="A2:B3"/>
    <mergeCell ref="C2:E2"/>
    <mergeCell ref="F2:H2"/>
    <mergeCell ref="I2:J2"/>
    <mergeCell ref="A4:A7"/>
    <mergeCell ref="A8:A13"/>
    <mergeCell ref="A14:A18"/>
    <mergeCell ref="A19:A31"/>
    <mergeCell ref="A32:A38"/>
    <mergeCell ref="A39:A47"/>
  </mergeCells>
  <printOptions horizontalCentered="1" verticalCentered="1"/>
  <pageMargins left="0.196850393700787" right="0.39370078740157499" top="0.39370078740157499" bottom="0.39370078740157499" header="0.31496062992126" footer="0.31496062992126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rightToLeft="1" topLeftCell="A28" zoomScale="70" zoomScaleNormal="70" workbookViewId="0">
      <selection activeCell="I49" sqref="I49"/>
    </sheetView>
  </sheetViews>
  <sheetFormatPr defaultRowHeight="15" x14ac:dyDescent="0.25"/>
  <cols>
    <col min="2" max="2" width="18" customWidth="1"/>
    <col min="3" max="10" width="11" style="11" customWidth="1"/>
  </cols>
  <sheetData>
    <row r="1" spans="1:18" s="3" customFormat="1" ht="31.5" customHeight="1" x14ac:dyDescent="0.55000000000000004">
      <c r="A1" s="27" t="s">
        <v>71</v>
      </c>
      <c r="B1" s="27"/>
      <c r="C1" s="27"/>
      <c r="D1" s="27"/>
      <c r="E1" s="27"/>
      <c r="F1" s="27"/>
      <c r="G1" s="27"/>
      <c r="H1" s="27"/>
      <c r="I1" s="27"/>
      <c r="J1" s="27"/>
    </row>
    <row r="2" spans="1:18" s="1" customFormat="1" ht="21" customHeight="1" x14ac:dyDescent="0.5">
      <c r="A2" s="28" t="s">
        <v>0</v>
      </c>
      <c r="B2" s="29"/>
      <c r="C2" s="32" t="s">
        <v>57</v>
      </c>
      <c r="D2" s="33"/>
      <c r="E2" s="34"/>
      <c r="F2" s="32" t="s">
        <v>58</v>
      </c>
      <c r="G2" s="33"/>
      <c r="H2" s="34"/>
      <c r="I2" s="32" t="s">
        <v>59</v>
      </c>
      <c r="J2" s="34"/>
    </row>
    <row r="3" spans="1:18" s="1" customFormat="1" ht="21" customHeight="1" x14ac:dyDescent="0.5">
      <c r="A3" s="30"/>
      <c r="B3" s="31"/>
      <c r="C3" s="8" t="s">
        <v>4</v>
      </c>
      <c r="D3" s="8" t="s">
        <v>5</v>
      </c>
      <c r="E3" s="8" t="s">
        <v>6</v>
      </c>
      <c r="F3" s="8" t="s">
        <v>4</v>
      </c>
      <c r="G3" s="8" t="s">
        <v>5</v>
      </c>
      <c r="H3" s="8" t="s">
        <v>6</v>
      </c>
      <c r="I3" s="8" t="s">
        <v>4</v>
      </c>
      <c r="J3" s="8" t="s">
        <v>5</v>
      </c>
    </row>
    <row r="4" spans="1:18" s="2" customFormat="1" ht="21" customHeight="1" x14ac:dyDescent="0.45">
      <c r="A4" s="35" t="s">
        <v>34</v>
      </c>
      <c r="B4" s="4" t="s">
        <v>7</v>
      </c>
      <c r="C4" s="7">
        <v>5600</v>
      </c>
      <c r="D4" s="7">
        <v>126400</v>
      </c>
      <c r="E4" s="7">
        <f>D4+C4</f>
        <v>132000</v>
      </c>
      <c r="F4" s="7">
        <v>26848</v>
      </c>
      <c r="G4" s="7">
        <v>210150</v>
      </c>
      <c r="H4" s="7">
        <f>G4+F4</f>
        <v>236998</v>
      </c>
      <c r="I4" s="7">
        <f>(F4/C4)*1000</f>
        <v>4794.2857142857147</v>
      </c>
      <c r="J4" s="7">
        <f>(G4/D4)*1000</f>
        <v>1662.5791139240507</v>
      </c>
    </row>
    <row r="5" spans="1:18" s="2" customFormat="1" ht="21" customHeight="1" x14ac:dyDescent="0.45">
      <c r="A5" s="36"/>
      <c r="B5" s="4" t="s">
        <v>8</v>
      </c>
      <c r="C5" s="7">
        <v>2700</v>
      </c>
      <c r="D5" s="7">
        <v>8300</v>
      </c>
      <c r="E5" s="7">
        <f>D5+C5</f>
        <v>11000</v>
      </c>
      <c r="F5" s="7">
        <v>11340</v>
      </c>
      <c r="G5" s="7">
        <v>9960</v>
      </c>
      <c r="H5" s="7">
        <f t="shared" ref="H5:H6" si="0">G5+F5</f>
        <v>21300</v>
      </c>
      <c r="I5" s="7">
        <f t="shared" ref="I5:J5" si="1">(F5/C5)*1000</f>
        <v>4200</v>
      </c>
      <c r="J5" s="7">
        <f t="shared" si="1"/>
        <v>1200</v>
      </c>
    </row>
    <row r="6" spans="1:18" s="2" customFormat="1" ht="21" customHeight="1" x14ac:dyDescent="0.45">
      <c r="A6" s="36"/>
      <c r="B6" s="4" t="s">
        <v>9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f t="shared" si="0"/>
        <v>0</v>
      </c>
      <c r="I6" s="7">
        <v>0</v>
      </c>
      <c r="J6" s="7">
        <v>0</v>
      </c>
    </row>
    <row r="7" spans="1:18" s="2" customFormat="1" ht="21" customHeight="1" x14ac:dyDescent="0.45">
      <c r="A7" s="37"/>
      <c r="B7" s="5" t="s">
        <v>10</v>
      </c>
      <c r="C7" s="9">
        <f t="shared" ref="C7:H7" si="2">SUM(C4:C6)</f>
        <v>8300</v>
      </c>
      <c r="D7" s="9">
        <f t="shared" si="2"/>
        <v>134700</v>
      </c>
      <c r="E7" s="9">
        <f t="shared" si="2"/>
        <v>143000</v>
      </c>
      <c r="F7" s="9">
        <f t="shared" si="2"/>
        <v>38188</v>
      </c>
      <c r="G7" s="9">
        <f t="shared" si="2"/>
        <v>220110</v>
      </c>
      <c r="H7" s="9">
        <f t="shared" si="2"/>
        <v>258298</v>
      </c>
      <c r="I7" s="9">
        <f t="shared" ref="I7:J49" si="3">(F7/C7)*1000</f>
        <v>4600.9638554216863</v>
      </c>
      <c r="J7" s="9">
        <f t="shared" si="3"/>
        <v>1634.0757238307351</v>
      </c>
    </row>
    <row r="8" spans="1:18" s="2" customFormat="1" ht="21" customHeight="1" x14ac:dyDescent="0.45">
      <c r="A8" s="35" t="s">
        <v>35</v>
      </c>
      <c r="B8" s="4" t="s">
        <v>11</v>
      </c>
      <c r="C8" s="7">
        <v>0</v>
      </c>
      <c r="D8" s="7">
        <v>2088</v>
      </c>
      <c r="E8" s="7">
        <f t="shared" ref="E8:E17" si="4">D8+C8</f>
        <v>2088</v>
      </c>
      <c r="F8" s="7">
        <v>0</v>
      </c>
      <c r="G8" s="7">
        <v>1400</v>
      </c>
      <c r="H8" s="7">
        <f t="shared" ref="H8:H17" si="5">G8+F8</f>
        <v>1400</v>
      </c>
      <c r="I8" s="7">
        <v>0</v>
      </c>
      <c r="J8" s="7">
        <f t="shared" si="3"/>
        <v>670.49808429118775</v>
      </c>
      <c r="R8" s="2">
        <v>0</v>
      </c>
    </row>
    <row r="9" spans="1:18" s="2" customFormat="1" ht="21" customHeight="1" x14ac:dyDescent="0.45">
      <c r="A9" s="36"/>
      <c r="B9" s="4" t="s">
        <v>12</v>
      </c>
      <c r="C9" s="7">
        <v>2300</v>
      </c>
      <c r="D9" s="7">
        <v>0</v>
      </c>
      <c r="E9" s="7">
        <f t="shared" si="4"/>
        <v>2300</v>
      </c>
      <c r="F9" s="7">
        <v>6235</v>
      </c>
      <c r="G9" s="7">
        <v>0</v>
      </c>
      <c r="H9" s="7">
        <f t="shared" si="5"/>
        <v>6235</v>
      </c>
      <c r="I9" s="7">
        <f t="shared" si="3"/>
        <v>2710.8695652173915</v>
      </c>
      <c r="J9" s="7">
        <v>0</v>
      </c>
    </row>
    <row r="10" spans="1:18" s="2" customFormat="1" ht="21" customHeight="1" x14ac:dyDescent="0.45">
      <c r="A10" s="36"/>
      <c r="B10" s="4" t="s">
        <v>13</v>
      </c>
      <c r="C10" s="7">
        <v>0</v>
      </c>
      <c r="D10" s="7">
        <v>1462</v>
      </c>
      <c r="E10" s="7">
        <f t="shared" si="4"/>
        <v>1462</v>
      </c>
      <c r="F10" s="7">
        <v>0</v>
      </c>
      <c r="G10" s="7">
        <v>664</v>
      </c>
      <c r="H10" s="7">
        <f t="shared" si="5"/>
        <v>664</v>
      </c>
      <c r="I10" s="7">
        <v>0</v>
      </c>
      <c r="J10" s="7">
        <f t="shared" si="3"/>
        <v>454.172366621067</v>
      </c>
    </row>
    <row r="11" spans="1:18" s="2" customFormat="1" ht="21" customHeight="1" x14ac:dyDescent="0.45">
      <c r="A11" s="36"/>
      <c r="B11" s="4" t="s">
        <v>60</v>
      </c>
      <c r="C11" s="7">
        <v>0</v>
      </c>
      <c r="D11" s="7">
        <v>0</v>
      </c>
      <c r="E11" s="7">
        <f t="shared" si="4"/>
        <v>0</v>
      </c>
      <c r="F11" s="7">
        <v>0</v>
      </c>
      <c r="G11" s="7">
        <v>0</v>
      </c>
      <c r="H11" s="7">
        <f t="shared" si="5"/>
        <v>0</v>
      </c>
      <c r="I11" s="7">
        <v>0</v>
      </c>
      <c r="J11" s="7">
        <v>0</v>
      </c>
    </row>
    <row r="12" spans="1:18" s="2" customFormat="1" ht="21" customHeight="1" x14ac:dyDescent="0.45">
      <c r="A12" s="36"/>
      <c r="B12" s="4" t="s">
        <v>14</v>
      </c>
      <c r="C12" s="7">
        <v>0</v>
      </c>
      <c r="D12" s="7">
        <v>0</v>
      </c>
      <c r="E12" s="7">
        <f t="shared" si="4"/>
        <v>0</v>
      </c>
      <c r="F12" s="7">
        <v>0</v>
      </c>
      <c r="G12" s="7">
        <v>0</v>
      </c>
      <c r="H12" s="7">
        <f t="shared" si="5"/>
        <v>0</v>
      </c>
      <c r="I12" s="7">
        <v>0</v>
      </c>
      <c r="J12" s="7">
        <v>0</v>
      </c>
    </row>
    <row r="13" spans="1:18" s="2" customFormat="1" ht="21" customHeight="1" x14ac:dyDescent="0.45">
      <c r="A13" s="37"/>
      <c r="B13" s="5" t="s">
        <v>15</v>
      </c>
      <c r="C13" s="9">
        <f>SUM(C8:C12)</f>
        <v>2300</v>
      </c>
      <c r="D13" s="9">
        <f>SUM(D8:D12)</f>
        <v>3550</v>
      </c>
      <c r="E13" s="9">
        <f>SUM(E8:E12)</f>
        <v>5850</v>
      </c>
      <c r="F13" s="9">
        <f t="shared" ref="F13:H13" si="6">SUM(F8:F12)</f>
        <v>6235</v>
      </c>
      <c r="G13" s="9">
        <f t="shared" si="6"/>
        <v>2064</v>
      </c>
      <c r="H13" s="9">
        <f t="shared" si="6"/>
        <v>8299</v>
      </c>
      <c r="I13" s="9">
        <f t="shared" si="3"/>
        <v>2710.8695652173915</v>
      </c>
      <c r="J13" s="9">
        <f t="shared" si="3"/>
        <v>581.40845070422529</v>
      </c>
    </row>
    <row r="14" spans="1:18" s="2" customFormat="1" ht="21" customHeight="1" x14ac:dyDescent="0.45">
      <c r="A14" s="35" t="s">
        <v>36</v>
      </c>
      <c r="B14" s="4" t="s">
        <v>16</v>
      </c>
      <c r="C14" s="7">
        <v>8</v>
      </c>
      <c r="D14" s="7">
        <v>0</v>
      </c>
      <c r="E14" s="7">
        <f t="shared" si="4"/>
        <v>8</v>
      </c>
      <c r="F14" s="7">
        <v>365</v>
      </c>
      <c r="G14" s="7">
        <v>0</v>
      </c>
      <c r="H14" s="7">
        <f t="shared" si="5"/>
        <v>365</v>
      </c>
      <c r="I14" s="7">
        <f t="shared" si="3"/>
        <v>45625</v>
      </c>
      <c r="J14" s="7">
        <v>0</v>
      </c>
    </row>
    <row r="15" spans="1:18" s="2" customFormat="1" ht="21" customHeight="1" x14ac:dyDescent="0.45">
      <c r="A15" s="36"/>
      <c r="B15" s="4" t="s">
        <v>17</v>
      </c>
      <c r="C15" s="7">
        <v>0</v>
      </c>
      <c r="D15" s="7">
        <v>0</v>
      </c>
      <c r="E15" s="7">
        <f t="shared" si="4"/>
        <v>0</v>
      </c>
      <c r="F15" s="7">
        <v>0</v>
      </c>
      <c r="G15" s="7">
        <v>0</v>
      </c>
      <c r="H15" s="7">
        <f t="shared" si="5"/>
        <v>0</v>
      </c>
      <c r="I15" s="7">
        <v>0</v>
      </c>
      <c r="J15" s="7">
        <v>0</v>
      </c>
    </row>
    <row r="16" spans="1:18" s="2" customFormat="1" ht="21" customHeight="1" x14ac:dyDescent="0.45">
      <c r="A16" s="36"/>
      <c r="B16" s="4" t="s">
        <v>18</v>
      </c>
      <c r="C16" s="7">
        <v>140</v>
      </c>
      <c r="D16" s="7">
        <v>0</v>
      </c>
      <c r="E16" s="7">
        <f t="shared" si="4"/>
        <v>140</v>
      </c>
      <c r="F16" s="7">
        <v>160</v>
      </c>
      <c r="G16" s="7">
        <v>0</v>
      </c>
      <c r="H16" s="7">
        <f t="shared" si="5"/>
        <v>160</v>
      </c>
      <c r="I16" s="7">
        <f t="shared" si="3"/>
        <v>1142.8571428571429</v>
      </c>
      <c r="J16" s="7">
        <v>0</v>
      </c>
    </row>
    <row r="17" spans="1:10" s="2" customFormat="1" ht="21" customHeight="1" x14ac:dyDescent="0.45">
      <c r="A17" s="36"/>
      <c r="B17" s="4" t="s">
        <v>41</v>
      </c>
      <c r="C17" s="7">
        <v>0</v>
      </c>
      <c r="D17" s="7">
        <v>443</v>
      </c>
      <c r="E17" s="7">
        <f t="shared" si="4"/>
        <v>443</v>
      </c>
      <c r="F17" s="7">
        <v>0</v>
      </c>
      <c r="G17" s="7">
        <v>270</v>
      </c>
      <c r="H17" s="7">
        <f t="shared" si="5"/>
        <v>270</v>
      </c>
      <c r="I17" s="7">
        <v>0</v>
      </c>
      <c r="J17" s="7">
        <f t="shared" si="3"/>
        <v>609.4808126410835</v>
      </c>
    </row>
    <row r="18" spans="1:10" s="2" customFormat="1" ht="21" customHeight="1" x14ac:dyDescent="0.45">
      <c r="A18" s="37"/>
      <c r="B18" s="5" t="s">
        <v>19</v>
      </c>
      <c r="C18" s="9">
        <f t="shared" ref="C18:H18" si="7">SUM(C14:C17)</f>
        <v>148</v>
      </c>
      <c r="D18" s="9">
        <f t="shared" si="7"/>
        <v>443</v>
      </c>
      <c r="E18" s="9">
        <f t="shared" si="7"/>
        <v>591</v>
      </c>
      <c r="F18" s="9">
        <f t="shared" si="7"/>
        <v>525</v>
      </c>
      <c r="G18" s="9">
        <f t="shared" si="7"/>
        <v>270</v>
      </c>
      <c r="H18" s="9">
        <f t="shared" si="7"/>
        <v>795</v>
      </c>
      <c r="I18" s="9">
        <f t="shared" si="3"/>
        <v>3547.2972972972975</v>
      </c>
      <c r="J18" s="9">
        <f t="shared" si="3"/>
        <v>609.4808126410835</v>
      </c>
    </row>
    <row r="19" spans="1:10" s="2" customFormat="1" ht="21" customHeight="1" x14ac:dyDescent="0.45">
      <c r="A19" s="35" t="s">
        <v>37</v>
      </c>
      <c r="B19" s="4" t="s">
        <v>20</v>
      </c>
      <c r="C19" s="7">
        <f>3630+70</f>
        <v>3700</v>
      </c>
      <c r="D19" s="7">
        <v>0</v>
      </c>
      <c r="E19" s="7">
        <f t="shared" ref="E19:E37" si="8">D19+C19</f>
        <v>3700</v>
      </c>
      <c r="F19" s="7">
        <v>153550</v>
      </c>
      <c r="G19" s="7">
        <v>0</v>
      </c>
      <c r="H19" s="7">
        <f t="shared" ref="H19:H37" si="9">G19+F19</f>
        <v>153550</v>
      </c>
      <c r="I19" s="7">
        <f t="shared" si="3"/>
        <v>41500</v>
      </c>
      <c r="J19" s="7">
        <v>0</v>
      </c>
    </row>
    <row r="20" spans="1:10" s="2" customFormat="1" ht="21" customHeight="1" x14ac:dyDescent="0.45">
      <c r="A20" s="36"/>
      <c r="B20" s="4" t="s">
        <v>21</v>
      </c>
      <c r="C20" s="7">
        <v>90</v>
      </c>
      <c r="D20" s="7">
        <v>0</v>
      </c>
      <c r="E20" s="7">
        <f t="shared" si="8"/>
        <v>90</v>
      </c>
      <c r="F20" s="7">
        <v>4950</v>
      </c>
      <c r="G20" s="7">
        <v>0</v>
      </c>
      <c r="H20" s="7">
        <f t="shared" si="9"/>
        <v>4950</v>
      </c>
      <c r="I20" s="7">
        <f t="shared" si="3"/>
        <v>55000</v>
      </c>
      <c r="J20" s="7">
        <v>0</v>
      </c>
    </row>
    <row r="21" spans="1:10" s="2" customFormat="1" ht="21" customHeight="1" x14ac:dyDescent="0.45">
      <c r="A21" s="36"/>
      <c r="B21" s="4" t="s">
        <v>22</v>
      </c>
      <c r="C21" s="7">
        <v>700</v>
      </c>
      <c r="D21" s="7">
        <v>0</v>
      </c>
      <c r="E21" s="7">
        <f t="shared" si="8"/>
        <v>700</v>
      </c>
      <c r="F21" s="7">
        <v>42000</v>
      </c>
      <c r="G21" s="7">
        <v>0</v>
      </c>
      <c r="H21" s="7">
        <f t="shared" si="9"/>
        <v>42000</v>
      </c>
      <c r="I21" s="7">
        <f t="shared" si="3"/>
        <v>60000</v>
      </c>
      <c r="J21" s="7">
        <v>0</v>
      </c>
    </row>
    <row r="22" spans="1:10" s="2" customFormat="1" ht="21" customHeight="1" x14ac:dyDescent="0.45">
      <c r="A22" s="36"/>
      <c r="B22" s="4" t="s">
        <v>42</v>
      </c>
      <c r="C22" s="7">
        <v>0</v>
      </c>
      <c r="D22" s="7">
        <v>0</v>
      </c>
      <c r="E22" s="7">
        <f t="shared" si="8"/>
        <v>0</v>
      </c>
      <c r="F22" s="7">
        <v>0</v>
      </c>
      <c r="G22" s="7">
        <v>0</v>
      </c>
      <c r="H22" s="7">
        <f t="shared" si="9"/>
        <v>0</v>
      </c>
      <c r="I22" s="7">
        <v>0</v>
      </c>
      <c r="J22" s="7">
        <v>0</v>
      </c>
    </row>
    <row r="23" spans="1:10" s="2" customFormat="1" ht="21" customHeight="1" x14ac:dyDescent="0.45">
      <c r="A23" s="36"/>
      <c r="B23" s="4" t="s">
        <v>61</v>
      </c>
      <c r="C23" s="7">
        <v>0</v>
      </c>
      <c r="D23" s="7">
        <v>0</v>
      </c>
      <c r="E23" s="7">
        <f t="shared" si="8"/>
        <v>0</v>
      </c>
      <c r="F23" s="7">
        <v>0</v>
      </c>
      <c r="G23" s="7">
        <v>0</v>
      </c>
      <c r="H23" s="7">
        <f t="shared" si="9"/>
        <v>0</v>
      </c>
      <c r="I23" s="7">
        <v>0</v>
      </c>
      <c r="J23" s="7">
        <v>0</v>
      </c>
    </row>
    <row r="24" spans="1:10" s="2" customFormat="1" ht="21" customHeight="1" x14ac:dyDescent="0.45">
      <c r="A24" s="36"/>
      <c r="B24" s="4" t="s">
        <v>44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f t="shared" si="9"/>
        <v>0</v>
      </c>
      <c r="I24" s="7">
        <v>0</v>
      </c>
      <c r="J24" s="7">
        <v>0</v>
      </c>
    </row>
    <row r="25" spans="1:10" s="2" customFormat="1" ht="21" customHeight="1" x14ac:dyDescent="0.45">
      <c r="A25" s="36"/>
      <c r="B25" s="4" t="s">
        <v>62</v>
      </c>
      <c r="C25" s="7">
        <v>0</v>
      </c>
      <c r="D25" s="7">
        <v>0</v>
      </c>
      <c r="E25" s="7">
        <f t="shared" si="8"/>
        <v>0</v>
      </c>
      <c r="F25" s="7">
        <v>0</v>
      </c>
      <c r="G25" s="7">
        <v>0</v>
      </c>
      <c r="H25" s="7">
        <f t="shared" si="9"/>
        <v>0</v>
      </c>
      <c r="I25" s="7">
        <v>0</v>
      </c>
      <c r="J25" s="7">
        <v>0</v>
      </c>
    </row>
    <row r="26" spans="1:10" s="2" customFormat="1" ht="21" customHeight="1" x14ac:dyDescent="0.45">
      <c r="A26" s="36"/>
      <c r="B26" s="4" t="s">
        <v>46</v>
      </c>
      <c r="C26" s="7">
        <v>0</v>
      </c>
      <c r="D26" s="7">
        <v>0</v>
      </c>
      <c r="E26" s="7">
        <f t="shared" si="8"/>
        <v>0</v>
      </c>
      <c r="F26" s="7">
        <v>0</v>
      </c>
      <c r="G26" s="7">
        <v>0</v>
      </c>
      <c r="H26" s="7">
        <f t="shared" si="9"/>
        <v>0</v>
      </c>
      <c r="I26" s="7">
        <v>0</v>
      </c>
      <c r="J26" s="7">
        <v>0</v>
      </c>
    </row>
    <row r="27" spans="1:10" s="2" customFormat="1" ht="21" customHeight="1" x14ac:dyDescent="0.45">
      <c r="A27" s="36"/>
      <c r="B27" s="4" t="s">
        <v>47</v>
      </c>
      <c r="C27" s="7">
        <v>0</v>
      </c>
      <c r="D27" s="7">
        <v>0</v>
      </c>
      <c r="E27" s="7">
        <f t="shared" si="8"/>
        <v>0</v>
      </c>
      <c r="F27" s="7">
        <v>0</v>
      </c>
      <c r="G27" s="7">
        <v>0</v>
      </c>
      <c r="H27" s="7">
        <f t="shared" si="9"/>
        <v>0</v>
      </c>
      <c r="I27" s="7">
        <v>0</v>
      </c>
      <c r="J27" s="7">
        <v>0</v>
      </c>
    </row>
    <row r="28" spans="1:10" s="2" customFormat="1" ht="21" customHeight="1" x14ac:dyDescent="0.45">
      <c r="A28" s="36"/>
      <c r="B28" s="4" t="s">
        <v>48</v>
      </c>
      <c r="C28" s="7">
        <v>4</v>
      </c>
      <c r="D28" s="7">
        <v>0</v>
      </c>
      <c r="E28" s="7">
        <f t="shared" si="8"/>
        <v>4</v>
      </c>
      <c r="F28" s="7">
        <v>180</v>
      </c>
      <c r="G28" s="7">
        <v>0</v>
      </c>
      <c r="H28" s="7">
        <f t="shared" si="9"/>
        <v>180</v>
      </c>
      <c r="I28" s="7">
        <f t="shared" si="3"/>
        <v>45000</v>
      </c>
      <c r="J28" s="7">
        <v>0</v>
      </c>
    </row>
    <row r="29" spans="1:10" s="2" customFormat="1" ht="21" customHeight="1" x14ac:dyDescent="0.45">
      <c r="A29" s="36"/>
      <c r="B29" s="4" t="s">
        <v>49</v>
      </c>
      <c r="C29" s="7">
        <v>0</v>
      </c>
      <c r="D29" s="7">
        <v>0</v>
      </c>
      <c r="E29" s="7">
        <f t="shared" si="8"/>
        <v>0</v>
      </c>
      <c r="F29" s="7">
        <v>0</v>
      </c>
      <c r="G29" s="7">
        <v>0</v>
      </c>
      <c r="H29" s="7">
        <f t="shared" si="9"/>
        <v>0</v>
      </c>
      <c r="I29" s="7">
        <v>0</v>
      </c>
      <c r="J29" s="7">
        <v>0</v>
      </c>
    </row>
    <row r="30" spans="1:10" s="2" customFormat="1" ht="21" customHeight="1" x14ac:dyDescent="0.45">
      <c r="A30" s="36"/>
      <c r="B30" s="4" t="s">
        <v>63</v>
      </c>
      <c r="C30" s="7">
        <v>140</v>
      </c>
      <c r="D30" s="7">
        <v>0</v>
      </c>
      <c r="E30" s="7">
        <f t="shared" si="8"/>
        <v>140</v>
      </c>
      <c r="F30" s="7">
        <v>5960</v>
      </c>
      <c r="G30" s="7">
        <v>0</v>
      </c>
      <c r="H30" s="7">
        <f t="shared" si="9"/>
        <v>5960</v>
      </c>
      <c r="I30" s="7">
        <f t="shared" si="3"/>
        <v>42571.428571428572</v>
      </c>
      <c r="J30" s="7">
        <v>0</v>
      </c>
    </row>
    <row r="31" spans="1:10" s="2" customFormat="1" ht="21" customHeight="1" x14ac:dyDescent="0.45">
      <c r="A31" s="37"/>
      <c r="B31" s="5" t="s">
        <v>23</v>
      </c>
      <c r="C31" s="9">
        <f>SUM(C19:C30)</f>
        <v>4634</v>
      </c>
      <c r="D31" s="9">
        <f t="shared" ref="D31:H31" si="10">SUM(D19:D30)</f>
        <v>0</v>
      </c>
      <c r="E31" s="9">
        <f t="shared" si="10"/>
        <v>4634</v>
      </c>
      <c r="F31" s="9">
        <f t="shared" si="10"/>
        <v>206640</v>
      </c>
      <c r="G31" s="9">
        <f t="shared" si="10"/>
        <v>0</v>
      </c>
      <c r="H31" s="9">
        <f t="shared" si="10"/>
        <v>206640</v>
      </c>
      <c r="I31" s="9">
        <f t="shared" si="3"/>
        <v>44592.145015105743</v>
      </c>
      <c r="J31" s="9">
        <v>0</v>
      </c>
    </row>
    <row r="32" spans="1:10" s="2" customFormat="1" ht="21" customHeight="1" x14ac:dyDescent="0.45">
      <c r="A32" s="35" t="s">
        <v>38</v>
      </c>
      <c r="B32" s="4" t="s">
        <v>24</v>
      </c>
      <c r="C32" s="7">
        <v>47</v>
      </c>
      <c r="D32" s="7">
        <v>0</v>
      </c>
      <c r="E32" s="7">
        <f t="shared" si="8"/>
        <v>47</v>
      </c>
      <c r="F32" s="7">
        <v>1945</v>
      </c>
      <c r="G32" s="7">
        <v>0</v>
      </c>
      <c r="H32" s="7">
        <f t="shared" si="9"/>
        <v>1945</v>
      </c>
      <c r="I32" s="7">
        <f>(F32/C32)*1000</f>
        <v>41382.97872340426</v>
      </c>
      <c r="J32" s="7">
        <v>0</v>
      </c>
    </row>
    <row r="33" spans="1:10" s="2" customFormat="1" ht="21" customHeight="1" x14ac:dyDescent="0.45">
      <c r="A33" s="36"/>
      <c r="B33" s="4" t="s">
        <v>25</v>
      </c>
      <c r="C33" s="7">
        <v>460</v>
      </c>
      <c r="D33" s="7">
        <v>0</v>
      </c>
      <c r="E33" s="7">
        <f t="shared" si="8"/>
        <v>460</v>
      </c>
      <c r="F33" s="7">
        <v>28980</v>
      </c>
      <c r="G33" s="7">
        <v>0</v>
      </c>
      <c r="H33" s="7">
        <f t="shared" si="9"/>
        <v>28980</v>
      </c>
      <c r="I33" s="7">
        <f t="shared" si="3"/>
        <v>63000</v>
      </c>
      <c r="J33" s="7">
        <v>0</v>
      </c>
    </row>
    <row r="34" spans="1:10" s="2" customFormat="1" ht="21" customHeight="1" x14ac:dyDescent="0.45">
      <c r="A34" s="36"/>
      <c r="B34" s="4" t="s">
        <v>26</v>
      </c>
      <c r="C34" s="7">
        <v>237</v>
      </c>
      <c r="D34" s="7">
        <v>0</v>
      </c>
      <c r="E34" s="7">
        <f t="shared" si="8"/>
        <v>237</v>
      </c>
      <c r="F34" s="7">
        <v>9943</v>
      </c>
      <c r="G34" s="7">
        <v>0</v>
      </c>
      <c r="H34" s="7">
        <f>G34+F34</f>
        <v>9943</v>
      </c>
      <c r="I34" s="7">
        <f t="shared" si="3"/>
        <v>41953.58649789029</v>
      </c>
      <c r="J34" s="7">
        <v>0</v>
      </c>
    </row>
    <row r="35" spans="1:10" s="2" customFormat="1" ht="21" customHeight="1" x14ac:dyDescent="0.45">
      <c r="A35" s="36"/>
      <c r="B35" s="4" t="s">
        <v>50</v>
      </c>
      <c r="C35" s="7">
        <v>120</v>
      </c>
      <c r="D35" s="7">
        <v>0</v>
      </c>
      <c r="E35" s="7">
        <f t="shared" si="8"/>
        <v>120</v>
      </c>
      <c r="F35" s="7">
        <v>3600</v>
      </c>
      <c r="G35" s="7">
        <v>0</v>
      </c>
      <c r="H35" s="7">
        <f t="shared" si="9"/>
        <v>3600</v>
      </c>
      <c r="I35" s="7">
        <f t="shared" si="3"/>
        <v>30000</v>
      </c>
      <c r="J35" s="7">
        <v>0</v>
      </c>
    </row>
    <row r="36" spans="1:10" s="2" customFormat="1" ht="21" customHeight="1" x14ac:dyDescent="0.45">
      <c r="A36" s="36"/>
      <c r="B36" s="4" t="s">
        <v>51</v>
      </c>
      <c r="C36" s="7">
        <v>0</v>
      </c>
      <c r="D36" s="7">
        <v>0</v>
      </c>
      <c r="E36" s="7">
        <f t="shared" si="8"/>
        <v>0</v>
      </c>
      <c r="F36" s="7">
        <v>0</v>
      </c>
      <c r="G36" s="7">
        <v>0</v>
      </c>
      <c r="H36" s="7">
        <f t="shared" si="9"/>
        <v>0</v>
      </c>
      <c r="I36" s="7">
        <v>0</v>
      </c>
      <c r="J36" s="7">
        <v>0</v>
      </c>
    </row>
    <row r="37" spans="1:10" s="2" customFormat="1" ht="21" customHeight="1" x14ac:dyDescent="0.45">
      <c r="A37" s="36"/>
      <c r="B37" s="4" t="s">
        <v>27</v>
      </c>
      <c r="C37" s="7">
        <v>32</v>
      </c>
      <c r="D37" s="7">
        <v>0</v>
      </c>
      <c r="E37" s="7">
        <f t="shared" si="8"/>
        <v>32</v>
      </c>
      <c r="F37" s="7">
        <v>928</v>
      </c>
      <c r="G37" s="7">
        <v>0</v>
      </c>
      <c r="H37" s="7">
        <f t="shared" si="9"/>
        <v>928</v>
      </c>
      <c r="I37" s="7">
        <f t="shared" si="3"/>
        <v>29000</v>
      </c>
      <c r="J37" s="7">
        <v>0</v>
      </c>
    </row>
    <row r="38" spans="1:10" s="2" customFormat="1" ht="21" customHeight="1" x14ac:dyDescent="0.45">
      <c r="A38" s="37"/>
      <c r="B38" s="5" t="s">
        <v>28</v>
      </c>
      <c r="C38" s="9">
        <f>SUM(C32:C37)</f>
        <v>896</v>
      </c>
      <c r="D38" s="9">
        <f t="shared" ref="D38:F38" si="11">SUM(D32:D37)</f>
        <v>0</v>
      </c>
      <c r="E38" s="9">
        <f t="shared" si="11"/>
        <v>896</v>
      </c>
      <c r="F38" s="9">
        <f t="shared" si="11"/>
        <v>45396</v>
      </c>
      <c r="G38" s="9">
        <f>SUM(G32:G37)</f>
        <v>0</v>
      </c>
      <c r="H38" s="9">
        <f t="shared" ref="H38" si="12">SUM(H32:H37)</f>
        <v>45396</v>
      </c>
      <c r="I38" s="9">
        <f t="shared" si="3"/>
        <v>50665.178571428572</v>
      </c>
      <c r="J38" s="9">
        <v>0</v>
      </c>
    </row>
    <row r="39" spans="1:10" s="2" customFormat="1" ht="21" customHeight="1" x14ac:dyDescent="0.45">
      <c r="A39" s="35" t="s">
        <v>39</v>
      </c>
      <c r="B39" s="4" t="s">
        <v>29</v>
      </c>
      <c r="C39" s="7">
        <v>8500</v>
      </c>
      <c r="D39" s="7">
        <v>300</v>
      </c>
      <c r="E39" s="7">
        <v>8800</v>
      </c>
      <c r="F39" s="7">
        <v>72973</v>
      </c>
      <c r="G39" s="7">
        <v>570</v>
      </c>
      <c r="H39" s="7">
        <f t="shared" ref="H39:H45" si="13">SUM(F39:G39)</f>
        <v>73543</v>
      </c>
      <c r="I39" s="7">
        <f t="shared" si="3"/>
        <v>8585.0588235294126</v>
      </c>
      <c r="J39" s="7">
        <f t="shared" si="3"/>
        <v>1900</v>
      </c>
    </row>
    <row r="40" spans="1:10" s="2" customFormat="1" ht="21" customHeight="1" x14ac:dyDescent="0.45">
      <c r="A40" s="36"/>
      <c r="B40" s="4" t="s">
        <v>30</v>
      </c>
      <c r="C40" s="7">
        <v>510</v>
      </c>
      <c r="D40" s="7">
        <v>0</v>
      </c>
      <c r="E40" s="7">
        <v>510</v>
      </c>
      <c r="F40" s="7">
        <v>27540</v>
      </c>
      <c r="G40" s="7">
        <v>0</v>
      </c>
      <c r="H40" s="7">
        <f t="shared" si="13"/>
        <v>27540</v>
      </c>
      <c r="I40" s="7">
        <f t="shared" si="3"/>
        <v>54000</v>
      </c>
      <c r="J40" s="7">
        <v>0</v>
      </c>
    </row>
    <row r="41" spans="1:10" s="2" customFormat="1" ht="21" customHeight="1" x14ac:dyDescent="0.45">
      <c r="A41" s="36"/>
      <c r="B41" s="4" t="s">
        <v>52</v>
      </c>
      <c r="C41" s="7">
        <v>2</v>
      </c>
      <c r="D41" s="7">
        <v>0</v>
      </c>
      <c r="E41" s="7">
        <v>2</v>
      </c>
      <c r="F41" s="7">
        <v>120</v>
      </c>
      <c r="G41" s="7">
        <v>0</v>
      </c>
      <c r="H41" s="7">
        <f t="shared" si="13"/>
        <v>120</v>
      </c>
      <c r="I41" s="7">
        <f t="shared" si="3"/>
        <v>60000</v>
      </c>
      <c r="J41" s="7">
        <v>0</v>
      </c>
    </row>
    <row r="42" spans="1:10" s="2" customFormat="1" ht="21" customHeight="1" x14ac:dyDescent="0.45">
      <c r="A42" s="36"/>
      <c r="B42" s="4" t="s">
        <v>53</v>
      </c>
      <c r="C42" s="7">
        <v>45</v>
      </c>
      <c r="D42" s="7">
        <v>23</v>
      </c>
      <c r="E42" s="7">
        <v>68</v>
      </c>
      <c r="F42" s="7">
        <v>256.5</v>
      </c>
      <c r="G42" s="7">
        <v>42.09</v>
      </c>
      <c r="H42" s="7">
        <f t="shared" si="13"/>
        <v>298.59000000000003</v>
      </c>
      <c r="I42" s="7">
        <f t="shared" si="3"/>
        <v>5700</v>
      </c>
      <c r="J42" s="7">
        <f t="shared" si="3"/>
        <v>1830</v>
      </c>
    </row>
    <row r="43" spans="1:10" s="2" customFormat="1" ht="21" customHeight="1" x14ac:dyDescent="0.45">
      <c r="A43" s="36"/>
      <c r="B43" s="4" t="s">
        <v>54</v>
      </c>
      <c r="C43" s="7">
        <v>15</v>
      </c>
      <c r="D43" s="7">
        <v>13</v>
      </c>
      <c r="E43" s="7">
        <v>28</v>
      </c>
      <c r="F43" s="7">
        <v>61.5</v>
      </c>
      <c r="G43" s="7">
        <v>15.6</v>
      </c>
      <c r="H43" s="7">
        <f t="shared" si="13"/>
        <v>77.099999999999994</v>
      </c>
      <c r="I43" s="7">
        <f t="shared" si="3"/>
        <v>4100</v>
      </c>
      <c r="J43" s="7">
        <f t="shared" si="3"/>
        <v>1200</v>
      </c>
    </row>
    <row r="44" spans="1:10" s="2" customFormat="1" ht="21" customHeight="1" x14ac:dyDescent="0.45">
      <c r="A44" s="36"/>
      <c r="B44" s="4" t="s">
        <v>55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f t="shared" si="13"/>
        <v>0</v>
      </c>
      <c r="I44" s="7">
        <v>0</v>
      </c>
      <c r="J44" s="7">
        <v>0</v>
      </c>
    </row>
    <row r="45" spans="1:10" s="2" customFormat="1" ht="21" customHeight="1" x14ac:dyDescent="0.45">
      <c r="A45" s="36"/>
      <c r="B45" s="4" t="s">
        <v>56</v>
      </c>
      <c r="C45" s="7">
        <v>0</v>
      </c>
      <c r="D45" s="7">
        <v>10</v>
      </c>
      <c r="E45" s="7">
        <v>10</v>
      </c>
      <c r="F45" s="7">
        <v>0</v>
      </c>
      <c r="G45" s="7">
        <v>15</v>
      </c>
      <c r="H45" s="7">
        <f t="shared" si="13"/>
        <v>15</v>
      </c>
      <c r="I45" s="7">
        <v>0</v>
      </c>
      <c r="J45" s="7">
        <f t="shared" si="3"/>
        <v>1500</v>
      </c>
    </row>
    <row r="46" spans="1:10" s="2" customFormat="1" ht="21" customHeight="1" x14ac:dyDescent="0.45">
      <c r="A46" s="36"/>
      <c r="B46" s="4" t="s">
        <v>31</v>
      </c>
      <c r="C46" s="7">
        <v>206</v>
      </c>
      <c r="D46" s="7">
        <v>1453</v>
      </c>
      <c r="E46" s="7">
        <v>1659</v>
      </c>
      <c r="F46" s="7">
        <v>2242</v>
      </c>
      <c r="G46" s="7">
        <v>3156.7</v>
      </c>
      <c r="H46" s="7">
        <f>SUM(F46:G46)</f>
        <v>5398.7</v>
      </c>
      <c r="I46" s="7">
        <f t="shared" si="3"/>
        <v>10883.495145631068</v>
      </c>
      <c r="J46" s="7">
        <f t="shared" si="3"/>
        <v>2172.5395732966276</v>
      </c>
    </row>
    <row r="47" spans="1:10" s="2" customFormat="1" ht="21" customHeight="1" x14ac:dyDescent="0.45">
      <c r="A47" s="37"/>
      <c r="B47" s="5" t="s">
        <v>32</v>
      </c>
      <c r="C47" s="9">
        <f>SUM(C39:C46)</f>
        <v>9278</v>
      </c>
      <c r="D47" s="9">
        <f t="shared" ref="D47:H47" si="14">SUM(D39:D46)</f>
        <v>1799</v>
      </c>
      <c r="E47" s="9">
        <f t="shared" si="14"/>
        <v>11077</v>
      </c>
      <c r="F47" s="9">
        <f t="shared" si="14"/>
        <v>103193</v>
      </c>
      <c r="G47" s="9">
        <f t="shared" si="14"/>
        <v>3799.39</v>
      </c>
      <c r="H47" s="9">
        <f t="shared" si="14"/>
        <v>106992.39</v>
      </c>
      <c r="I47" s="9">
        <f t="shared" si="3"/>
        <v>11122.332399223971</v>
      </c>
      <c r="J47" s="9">
        <f t="shared" si="3"/>
        <v>2111.9455252918287</v>
      </c>
    </row>
    <row r="48" spans="1:10" s="2" customFormat="1" ht="21" customHeight="1" x14ac:dyDescent="0.45">
      <c r="A48" s="6"/>
      <c r="B48" s="5" t="s">
        <v>64</v>
      </c>
      <c r="C48" s="9">
        <v>96</v>
      </c>
      <c r="D48" s="9">
        <v>0</v>
      </c>
      <c r="E48" s="9">
        <f>SUM(C48:D48)</f>
        <v>96</v>
      </c>
      <c r="F48" s="9">
        <v>895</v>
      </c>
      <c r="G48" s="9">
        <v>0</v>
      </c>
      <c r="H48" s="9">
        <f>SUM(F48:G48)</f>
        <v>895</v>
      </c>
      <c r="I48" s="9">
        <f t="shared" si="3"/>
        <v>9322.9166666666661</v>
      </c>
      <c r="J48" s="9">
        <v>0</v>
      </c>
    </row>
    <row r="49" spans="1:10" s="1" customFormat="1" ht="21" customHeight="1" x14ac:dyDescent="0.5">
      <c r="A49" s="38" t="s">
        <v>33</v>
      </c>
      <c r="B49" s="39"/>
      <c r="C49" s="10">
        <f>SUM(C7+C13+C18+C31+C38+C47+C48)</f>
        <v>25652</v>
      </c>
      <c r="D49" s="10">
        <f t="shared" ref="D49:H49" si="15">SUM(D7+D13+D18+D31+D38+D47+D48)</f>
        <v>140492</v>
      </c>
      <c r="E49" s="10">
        <f t="shared" si="15"/>
        <v>166144</v>
      </c>
      <c r="F49" s="10">
        <f t="shared" si="15"/>
        <v>401072</v>
      </c>
      <c r="G49" s="10">
        <f t="shared" si="15"/>
        <v>226243.39</v>
      </c>
      <c r="H49" s="10">
        <f t="shared" si="15"/>
        <v>627315.39</v>
      </c>
      <c r="I49" s="10">
        <f t="shared" si="3"/>
        <v>15635.116170279121</v>
      </c>
      <c r="J49" s="10">
        <f t="shared" si="3"/>
        <v>1610.364931811064</v>
      </c>
    </row>
    <row r="51" spans="1:10" ht="22.5" customHeight="1" x14ac:dyDescent="0.7">
      <c r="B51" s="25"/>
      <c r="C51" s="25"/>
      <c r="D51" s="17"/>
      <c r="E51" s="25"/>
      <c r="F51" s="25"/>
      <c r="G51" s="17"/>
      <c r="H51" s="25"/>
      <c r="I51" s="25"/>
      <c r="J51" s="19"/>
    </row>
    <row r="52" spans="1:10" ht="18.75" customHeight="1" x14ac:dyDescent="0.7">
      <c r="B52" s="25"/>
      <c r="C52" s="25"/>
      <c r="D52" s="17"/>
      <c r="E52" s="25"/>
      <c r="F52" s="25"/>
      <c r="G52" s="17"/>
      <c r="H52" s="25"/>
      <c r="I52" s="25"/>
      <c r="J52" s="19"/>
    </row>
    <row r="53" spans="1:10" ht="25.5" x14ac:dyDescent="0.7">
      <c r="B53" s="26"/>
      <c r="C53" s="26"/>
      <c r="D53" s="18"/>
      <c r="E53" s="25"/>
      <c r="F53" s="25"/>
      <c r="G53" s="17"/>
      <c r="H53" s="26"/>
      <c r="I53" s="26"/>
      <c r="J53" s="20"/>
    </row>
    <row r="55" spans="1:10" ht="25.5" x14ac:dyDescent="0.7">
      <c r="F55" s="24"/>
      <c r="G55" s="24"/>
    </row>
    <row r="56" spans="1:10" ht="25.5" x14ac:dyDescent="0.7">
      <c r="F56" s="24"/>
      <c r="G56" s="24"/>
    </row>
    <row r="57" spans="1:10" ht="25.5" x14ac:dyDescent="0.7">
      <c r="F57" s="24"/>
      <c r="G57" s="24"/>
    </row>
  </sheetData>
  <mergeCells count="24">
    <mergeCell ref="A49:B49"/>
    <mergeCell ref="A1:J1"/>
    <mergeCell ref="A2:B3"/>
    <mergeCell ref="C2:E2"/>
    <mergeCell ref="F2:H2"/>
    <mergeCell ref="I2:J2"/>
    <mergeCell ref="A4:A7"/>
    <mergeCell ref="A8:A13"/>
    <mergeCell ref="A14:A18"/>
    <mergeCell ref="A19:A31"/>
    <mergeCell ref="A32:A38"/>
    <mergeCell ref="A39:A47"/>
    <mergeCell ref="F57:G57"/>
    <mergeCell ref="B51:C51"/>
    <mergeCell ref="E51:F51"/>
    <mergeCell ref="H51:I51"/>
    <mergeCell ref="B52:C52"/>
    <mergeCell ref="E52:F52"/>
    <mergeCell ref="H52:I52"/>
    <mergeCell ref="B53:C53"/>
    <mergeCell ref="E53:F53"/>
    <mergeCell ref="H53:I53"/>
    <mergeCell ref="F55:G55"/>
    <mergeCell ref="F56:G56"/>
  </mergeCells>
  <printOptions horizontalCentered="1" verticalCentered="1"/>
  <pageMargins left="0.196850393700787" right="0.39370078740157499" top="0.39370078740157499" bottom="0.39370078740157499" header="0.31496062992126" footer="0.31496062992126"/>
  <pageSetup paperSize="9" scale="7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rightToLeft="1" topLeftCell="A25" zoomScale="70" zoomScaleNormal="70" workbookViewId="0">
      <selection activeCell="F32" sqref="F32"/>
    </sheetView>
  </sheetViews>
  <sheetFormatPr defaultRowHeight="15" x14ac:dyDescent="0.25"/>
  <cols>
    <col min="2" max="2" width="18.140625" customWidth="1"/>
    <col min="3" max="10" width="11" style="11" customWidth="1"/>
  </cols>
  <sheetData>
    <row r="1" spans="1:10" s="3" customFormat="1" ht="31.5" customHeight="1" x14ac:dyDescent="0.55000000000000004">
      <c r="A1" s="27" t="s">
        <v>68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s="1" customFormat="1" ht="21" customHeight="1" x14ac:dyDescent="0.5">
      <c r="A2" s="28" t="s">
        <v>0</v>
      </c>
      <c r="B2" s="29"/>
      <c r="C2" s="32" t="s">
        <v>57</v>
      </c>
      <c r="D2" s="33"/>
      <c r="E2" s="34"/>
      <c r="F2" s="32" t="s">
        <v>58</v>
      </c>
      <c r="G2" s="33"/>
      <c r="H2" s="34"/>
      <c r="I2" s="32" t="s">
        <v>59</v>
      </c>
      <c r="J2" s="34"/>
    </row>
    <row r="3" spans="1:10" s="1" customFormat="1" ht="21" customHeight="1" x14ac:dyDescent="0.5">
      <c r="A3" s="30"/>
      <c r="B3" s="31"/>
      <c r="C3" s="8" t="s">
        <v>4</v>
      </c>
      <c r="D3" s="8" t="s">
        <v>5</v>
      </c>
      <c r="E3" s="8" t="s">
        <v>6</v>
      </c>
      <c r="F3" s="8" t="s">
        <v>4</v>
      </c>
      <c r="G3" s="8" t="s">
        <v>5</v>
      </c>
      <c r="H3" s="8" t="s">
        <v>6</v>
      </c>
      <c r="I3" s="8" t="s">
        <v>4</v>
      </c>
      <c r="J3" s="8" t="s">
        <v>5</v>
      </c>
    </row>
    <row r="4" spans="1:10" s="2" customFormat="1" ht="21" customHeight="1" x14ac:dyDescent="0.45">
      <c r="A4" s="35" t="s">
        <v>34</v>
      </c>
      <c r="B4" s="4" t="s">
        <v>7</v>
      </c>
      <c r="C4" s="7">
        <v>600</v>
      </c>
      <c r="D4" s="7">
        <v>2000</v>
      </c>
      <c r="E4" s="7">
        <f>D4+C4</f>
        <v>2600</v>
      </c>
      <c r="F4" s="7">
        <v>2820</v>
      </c>
      <c r="G4" s="7">
        <v>2020</v>
      </c>
      <c r="H4" s="7">
        <f>G4+F4</f>
        <v>4840</v>
      </c>
      <c r="I4" s="7">
        <f>(F4/C4)*1000</f>
        <v>4700</v>
      </c>
      <c r="J4" s="7">
        <f>(G4/D4)*1000</f>
        <v>1010</v>
      </c>
    </row>
    <row r="5" spans="1:10" s="2" customFormat="1" ht="21" customHeight="1" x14ac:dyDescent="0.45">
      <c r="A5" s="36"/>
      <c r="B5" s="4" t="s">
        <v>8</v>
      </c>
      <c r="C5" s="7">
        <v>500</v>
      </c>
      <c r="D5" s="7">
        <v>850</v>
      </c>
      <c r="E5" s="7">
        <f>D5+C5</f>
        <v>1350</v>
      </c>
      <c r="F5" s="7">
        <v>2050</v>
      </c>
      <c r="G5" s="7">
        <v>816</v>
      </c>
      <c r="H5" s="7">
        <f>G5+F5</f>
        <v>2866</v>
      </c>
      <c r="I5" s="7">
        <f t="shared" ref="I5:J5" si="0">(F5/C5)*1000</f>
        <v>4100</v>
      </c>
      <c r="J5" s="7">
        <f t="shared" si="0"/>
        <v>960</v>
      </c>
    </row>
    <row r="6" spans="1:10" s="2" customFormat="1" ht="21" customHeight="1" x14ac:dyDescent="0.45">
      <c r="A6" s="36"/>
      <c r="B6" s="4" t="s">
        <v>9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</row>
    <row r="7" spans="1:10" s="2" customFormat="1" ht="21" customHeight="1" x14ac:dyDescent="0.45">
      <c r="A7" s="37"/>
      <c r="B7" s="5" t="s">
        <v>10</v>
      </c>
      <c r="C7" s="9">
        <f t="shared" ref="C7:H7" si="1">SUM(C4:C6)</f>
        <v>1100</v>
      </c>
      <c r="D7" s="9">
        <f t="shared" si="1"/>
        <v>2850</v>
      </c>
      <c r="E7" s="9">
        <f t="shared" si="1"/>
        <v>3950</v>
      </c>
      <c r="F7" s="9">
        <f t="shared" si="1"/>
        <v>4870</v>
      </c>
      <c r="G7" s="9">
        <f t="shared" si="1"/>
        <v>2836</v>
      </c>
      <c r="H7" s="9">
        <f t="shared" si="1"/>
        <v>7706</v>
      </c>
      <c r="I7" s="9">
        <f t="shared" ref="I7:J49" si="2">(F7/C7)*1000</f>
        <v>4427.2727272727279</v>
      </c>
      <c r="J7" s="9">
        <f t="shared" si="2"/>
        <v>995.08771929824559</v>
      </c>
    </row>
    <row r="8" spans="1:10" s="2" customFormat="1" ht="21" customHeight="1" x14ac:dyDescent="0.45">
      <c r="A8" s="35" t="s">
        <v>35</v>
      </c>
      <c r="B8" s="4" t="s">
        <v>11</v>
      </c>
      <c r="C8" s="7">
        <v>5.5</v>
      </c>
      <c r="D8" s="7">
        <v>325</v>
      </c>
      <c r="E8" s="7">
        <f t="shared" ref="E8:E17" si="3">D8+C8</f>
        <v>330.5</v>
      </c>
      <c r="F8" s="7">
        <v>4</v>
      </c>
      <c r="G8" s="7">
        <v>108</v>
      </c>
      <c r="H8" s="7">
        <f t="shared" ref="H8:H17" si="4">G8+F8</f>
        <v>112</v>
      </c>
      <c r="I8" s="7">
        <f t="shared" si="2"/>
        <v>727.27272727272725</v>
      </c>
      <c r="J8" s="7">
        <f t="shared" si="2"/>
        <v>332.30769230769232</v>
      </c>
    </row>
    <row r="9" spans="1:10" s="2" customFormat="1" ht="21" customHeight="1" x14ac:dyDescent="0.45">
      <c r="A9" s="36"/>
      <c r="B9" s="4" t="s">
        <v>12</v>
      </c>
      <c r="C9" s="7">
        <v>2700</v>
      </c>
      <c r="D9" s="7">
        <v>0</v>
      </c>
      <c r="E9" s="7">
        <f t="shared" si="3"/>
        <v>2700</v>
      </c>
      <c r="F9" s="7">
        <v>7150</v>
      </c>
      <c r="G9" s="7">
        <v>0</v>
      </c>
      <c r="H9" s="7">
        <f t="shared" si="4"/>
        <v>7150</v>
      </c>
      <c r="I9" s="7">
        <f t="shared" si="2"/>
        <v>2648.1481481481483</v>
      </c>
      <c r="J9" s="7">
        <v>0</v>
      </c>
    </row>
    <row r="10" spans="1:10" s="2" customFormat="1" ht="21" customHeight="1" x14ac:dyDescent="0.45">
      <c r="A10" s="36"/>
      <c r="B10" s="4" t="s">
        <v>13</v>
      </c>
      <c r="C10" s="7">
        <v>2</v>
      </c>
      <c r="D10" s="7">
        <v>197</v>
      </c>
      <c r="E10" s="7">
        <f t="shared" si="3"/>
        <v>199</v>
      </c>
      <c r="F10" s="7">
        <v>1.5</v>
      </c>
      <c r="G10" s="7">
        <v>182</v>
      </c>
      <c r="H10" s="7">
        <f t="shared" si="4"/>
        <v>183.5</v>
      </c>
      <c r="I10" s="7">
        <f t="shared" si="2"/>
        <v>750</v>
      </c>
      <c r="J10" s="7">
        <f t="shared" si="2"/>
        <v>923.85786802030452</v>
      </c>
    </row>
    <row r="11" spans="1:10" s="2" customFormat="1" ht="21" customHeight="1" x14ac:dyDescent="0.45">
      <c r="A11" s="36"/>
      <c r="B11" s="4" t="s">
        <v>60</v>
      </c>
      <c r="C11" s="7">
        <v>0</v>
      </c>
      <c r="D11" s="7">
        <v>0</v>
      </c>
      <c r="E11" s="7">
        <f t="shared" si="3"/>
        <v>0</v>
      </c>
      <c r="F11" s="7">
        <v>0</v>
      </c>
      <c r="G11" s="7">
        <v>0</v>
      </c>
      <c r="H11" s="7">
        <f t="shared" si="4"/>
        <v>0</v>
      </c>
      <c r="I11" s="7">
        <v>0</v>
      </c>
      <c r="J11" s="7">
        <v>0</v>
      </c>
    </row>
    <row r="12" spans="1:10" s="2" customFormat="1" ht="21" customHeight="1" x14ac:dyDescent="0.45">
      <c r="A12" s="36"/>
      <c r="B12" s="4" t="s">
        <v>14</v>
      </c>
      <c r="C12" s="7">
        <v>0</v>
      </c>
      <c r="D12" s="7">
        <v>0</v>
      </c>
      <c r="E12" s="7">
        <f t="shared" si="3"/>
        <v>0</v>
      </c>
      <c r="F12" s="7">
        <v>0</v>
      </c>
      <c r="G12" s="7">
        <v>0</v>
      </c>
      <c r="H12" s="7">
        <f t="shared" si="4"/>
        <v>0</v>
      </c>
      <c r="I12" s="7">
        <v>0</v>
      </c>
      <c r="J12" s="7">
        <v>0</v>
      </c>
    </row>
    <row r="13" spans="1:10" s="2" customFormat="1" ht="21" customHeight="1" x14ac:dyDescent="0.45">
      <c r="A13" s="37"/>
      <c r="B13" s="5" t="s">
        <v>15</v>
      </c>
      <c r="C13" s="9">
        <f>SUM(C8:C12)</f>
        <v>2707.5</v>
      </c>
      <c r="D13" s="9">
        <f>SUM(D8:D12)</f>
        <v>522</v>
      </c>
      <c r="E13" s="9">
        <f>SUM(E8:E12)</f>
        <v>3229.5</v>
      </c>
      <c r="F13" s="9">
        <f t="shared" ref="F13:H13" si="5">SUM(F8:F12)</f>
        <v>7155.5</v>
      </c>
      <c r="G13" s="9">
        <f t="shared" si="5"/>
        <v>290</v>
      </c>
      <c r="H13" s="9">
        <f t="shared" si="5"/>
        <v>7445.5</v>
      </c>
      <c r="I13" s="9">
        <f t="shared" si="2"/>
        <v>2642.8439519852263</v>
      </c>
      <c r="J13" s="9">
        <f t="shared" si="2"/>
        <v>555.55555555555554</v>
      </c>
    </row>
    <row r="14" spans="1:10" s="2" customFormat="1" ht="21" customHeight="1" x14ac:dyDescent="0.45">
      <c r="A14" s="35" t="s">
        <v>36</v>
      </c>
      <c r="B14" s="4" t="s">
        <v>16</v>
      </c>
      <c r="C14" s="7">
        <v>0</v>
      </c>
      <c r="D14" s="7">
        <v>0</v>
      </c>
      <c r="E14" s="7">
        <f t="shared" si="3"/>
        <v>0</v>
      </c>
      <c r="F14" s="7">
        <v>0</v>
      </c>
      <c r="G14" s="7">
        <v>0</v>
      </c>
      <c r="H14" s="7">
        <f t="shared" si="4"/>
        <v>0</v>
      </c>
      <c r="I14" s="7">
        <v>0</v>
      </c>
      <c r="J14" s="7">
        <v>0</v>
      </c>
    </row>
    <row r="15" spans="1:10" s="2" customFormat="1" ht="21" customHeight="1" x14ac:dyDescent="0.45">
      <c r="A15" s="36"/>
      <c r="B15" s="4" t="s">
        <v>17</v>
      </c>
      <c r="C15" s="7">
        <v>0</v>
      </c>
      <c r="D15" s="7">
        <v>0</v>
      </c>
      <c r="E15" s="7">
        <f t="shared" si="3"/>
        <v>0</v>
      </c>
      <c r="F15" s="7">
        <v>0</v>
      </c>
      <c r="G15" s="7">
        <v>0</v>
      </c>
      <c r="H15" s="7">
        <f t="shared" si="4"/>
        <v>0</v>
      </c>
      <c r="I15" s="7">
        <v>0</v>
      </c>
      <c r="J15" s="7">
        <v>0</v>
      </c>
    </row>
    <row r="16" spans="1:10" s="2" customFormat="1" ht="21" customHeight="1" x14ac:dyDescent="0.45">
      <c r="A16" s="36"/>
      <c r="B16" s="4" t="s">
        <v>18</v>
      </c>
      <c r="C16" s="7">
        <v>35</v>
      </c>
      <c r="D16" s="7">
        <v>0</v>
      </c>
      <c r="E16" s="7">
        <f t="shared" si="3"/>
        <v>35</v>
      </c>
      <c r="F16" s="7">
        <v>40</v>
      </c>
      <c r="G16" s="7">
        <v>0</v>
      </c>
      <c r="H16" s="7">
        <f t="shared" si="4"/>
        <v>40</v>
      </c>
      <c r="I16" s="7">
        <f t="shared" si="2"/>
        <v>1142.8571428571429</v>
      </c>
      <c r="J16" s="7">
        <v>0</v>
      </c>
    </row>
    <row r="17" spans="1:10" s="2" customFormat="1" ht="21" customHeight="1" x14ac:dyDescent="0.45">
      <c r="A17" s="36"/>
      <c r="B17" s="4" t="s">
        <v>41</v>
      </c>
      <c r="C17" s="7">
        <v>0</v>
      </c>
      <c r="D17" s="7">
        <v>32</v>
      </c>
      <c r="E17" s="7">
        <f t="shared" si="3"/>
        <v>32</v>
      </c>
      <c r="F17" s="7">
        <v>0</v>
      </c>
      <c r="G17" s="7">
        <v>15</v>
      </c>
      <c r="H17" s="7">
        <f t="shared" si="4"/>
        <v>15</v>
      </c>
      <c r="I17" s="7">
        <v>0</v>
      </c>
      <c r="J17" s="7">
        <f>(G17/D17)*1000</f>
        <v>468.75</v>
      </c>
    </row>
    <row r="18" spans="1:10" s="2" customFormat="1" ht="21" customHeight="1" x14ac:dyDescent="0.45">
      <c r="A18" s="37"/>
      <c r="B18" s="5" t="s">
        <v>19</v>
      </c>
      <c r="C18" s="9">
        <f t="shared" ref="C18:H18" si="6">SUM(C14:C17)</f>
        <v>35</v>
      </c>
      <c r="D18" s="9">
        <f t="shared" si="6"/>
        <v>32</v>
      </c>
      <c r="E18" s="9">
        <f t="shared" si="6"/>
        <v>67</v>
      </c>
      <c r="F18" s="9">
        <f t="shared" si="6"/>
        <v>40</v>
      </c>
      <c r="G18" s="9">
        <f t="shared" si="6"/>
        <v>15</v>
      </c>
      <c r="H18" s="9">
        <f t="shared" si="6"/>
        <v>55</v>
      </c>
      <c r="I18" s="9">
        <f t="shared" si="2"/>
        <v>1142.8571428571429</v>
      </c>
      <c r="J18" s="9">
        <f>(G18/D18)*1000</f>
        <v>468.75</v>
      </c>
    </row>
    <row r="19" spans="1:10" s="2" customFormat="1" ht="21" customHeight="1" x14ac:dyDescent="0.45">
      <c r="A19" s="35" t="s">
        <v>37</v>
      </c>
      <c r="B19" s="4" t="s">
        <v>20</v>
      </c>
      <c r="C19" s="7">
        <v>0</v>
      </c>
      <c r="D19" s="7">
        <v>0</v>
      </c>
      <c r="E19" s="7">
        <f t="shared" ref="E19:E37" si="7">D19+C19</f>
        <v>0</v>
      </c>
      <c r="F19" s="7">
        <v>0</v>
      </c>
      <c r="G19" s="7">
        <v>0</v>
      </c>
      <c r="H19" s="7">
        <f t="shared" ref="H19:H37" si="8">G19+F19</f>
        <v>0</v>
      </c>
      <c r="I19" s="7">
        <v>0</v>
      </c>
      <c r="J19" s="7">
        <v>0</v>
      </c>
    </row>
    <row r="20" spans="1:10" s="2" customFormat="1" ht="21" customHeight="1" x14ac:dyDescent="0.45">
      <c r="A20" s="36"/>
      <c r="B20" s="4" t="s">
        <v>21</v>
      </c>
      <c r="C20" s="7">
        <v>5</v>
      </c>
      <c r="D20" s="7">
        <v>0</v>
      </c>
      <c r="E20" s="7">
        <f t="shared" si="7"/>
        <v>5</v>
      </c>
      <c r="F20" s="7">
        <v>250</v>
      </c>
      <c r="G20" s="7">
        <v>0</v>
      </c>
      <c r="H20" s="7">
        <f t="shared" si="8"/>
        <v>250</v>
      </c>
      <c r="I20" s="7">
        <f>(F20/C20)*1000</f>
        <v>50000</v>
      </c>
      <c r="J20" s="7">
        <v>0</v>
      </c>
    </row>
    <row r="21" spans="1:10" s="2" customFormat="1" ht="21" customHeight="1" x14ac:dyDescent="0.45">
      <c r="A21" s="36"/>
      <c r="B21" s="4" t="s">
        <v>22</v>
      </c>
      <c r="C21" s="7">
        <v>100</v>
      </c>
      <c r="D21" s="7">
        <v>0</v>
      </c>
      <c r="E21" s="7">
        <f t="shared" si="7"/>
        <v>100</v>
      </c>
      <c r="F21" s="7">
        <v>6000</v>
      </c>
      <c r="G21" s="7">
        <v>0</v>
      </c>
      <c r="H21" s="7">
        <f t="shared" si="8"/>
        <v>6000</v>
      </c>
      <c r="I21" s="7">
        <f t="shared" ref="I21:I38" si="9">(F21/C21)*1000</f>
        <v>60000</v>
      </c>
      <c r="J21" s="7">
        <v>0</v>
      </c>
    </row>
    <row r="22" spans="1:10" s="2" customFormat="1" ht="21" customHeight="1" x14ac:dyDescent="0.45">
      <c r="A22" s="36"/>
      <c r="B22" s="4" t="s">
        <v>42</v>
      </c>
      <c r="C22" s="7">
        <v>0</v>
      </c>
      <c r="D22" s="7">
        <v>0</v>
      </c>
      <c r="E22" s="7">
        <f t="shared" si="7"/>
        <v>0</v>
      </c>
      <c r="F22" s="7">
        <v>0</v>
      </c>
      <c r="G22" s="7">
        <v>0</v>
      </c>
      <c r="H22" s="7">
        <f t="shared" si="8"/>
        <v>0</v>
      </c>
      <c r="I22" s="7">
        <v>0</v>
      </c>
      <c r="J22" s="7">
        <v>0</v>
      </c>
    </row>
    <row r="23" spans="1:10" s="2" customFormat="1" ht="21" customHeight="1" x14ac:dyDescent="0.45">
      <c r="A23" s="36"/>
      <c r="B23" s="4" t="s">
        <v>61</v>
      </c>
      <c r="C23" s="7">
        <v>0</v>
      </c>
      <c r="D23" s="7">
        <v>0</v>
      </c>
      <c r="E23" s="7">
        <f t="shared" si="7"/>
        <v>0</v>
      </c>
      <c r="F23" s="7">
        <v>0</v>
      </c>
      <c r="G23" s="7">
        <v>0</v>
      </c>
      <c r="H23" s="7">
        <f t="shared" si="8"/>
        <v>0</v>
      </c>
      <c r="I23" s="7">
        <v>0</v>
      </c>
      <c r="J23" s="7">
        <v>0</v>
      </c>
    </row>
    <row r="24" spans="1:10" s="2" customFormat="1" ht="21" customHeight="1" x14ac:dyDescent="0.45">
      <c r="A24" s="36"/>
      <c r="B24" s="4" t="s">
        <v>44</v>
      </c>
      <c r="C24" s="7">
        <v>0</v>
      </c>
      <c r="D24" s="7">
        <v>0</v>
      </c>
      <c r="E24" s="7">
        <f t="shared" si="7"/>
        <v>0</v>
      </c>
      <c r="F24" s="7">
        <v>0</v>
      </c>
      <c r="G24" s="7">
        <v>0</v>
      </c>
      <c r="H24" s="7">
        <f t="shared" si="8"/>
        <v>0</v>
      </c>
      <c r="I24" s="7">
        <v>0</v>
      </c>
      <c r="J24" s="7">
        <v>0</v>
      </c>
    </row>
    <row r="25" spans="1:10" s="2" customFormat="1" ht="21" customHeight="1" x14ac:dyDescent="0.45">
      <c r="A25" s="36"/>
      <c r="B25" s="4" t="s">
        <v>62</v>
      </c>
      <c r="C25" s="7">
        <v>0</v>
      </c>
      <c r="D25" s="7">
        <v>0</v>
      </c>
      <c r="E25" s="7">
        <f t="shared" si="7"/>
        <v>0</v>
      </c>
      <c r="F25" s="7">
        <v>0</v>
      </c>
      <c r="G25" s="7">
        <v>0</v>
      </c>
      <c r="H25" s="7">
        <f t="shared" si="8"/>
        <v>0</v>
      </c>
      <c r="I25" s="7">
        <v>0</v>
      </c>
      <c r="J25" s="7">
        <v>0</v>
      </c>
    </row>
    <row r="26" spans="1:10" s="2" customFormat="1" ht="21" customHeight="1" x14ac:dyDescent="0.45">
      <c r="A26" s="36"/>
      <c r="B26" s="4" t="s">
        <v>46</v>
      </c>
      <c r="C26" s="7">
        <v>0</v>
      </c>
      <c r="D26" s="7">
        <v>0</v>
      </c>
      <c r="E26" s="7">
        <f t="shared" si="7"/>
        <v>0</v>
      </c>
      <c r="F26" s="7">
        <v>0</v>
      </c>
      <c r="G26" s="7">
        <v>0</v>
      </c>
      <c r="H26" s="7">
        <f t="shared" si="8"/>
        <v>0</v>
      </c>
      <c r="I26" s="7">
        <v>0</v>
      </c>
      <c r="J26" s="7">
        <v>0</v>
      </c>
    </row>
    <row r="27" spans="1:10" s="2" customFormat="1" ht="21" customHeight="1" x14ac:dyDescent="0.45">
      <c r="A27" s="36"/>
      <c r="B27" s="4" t="s">
        <v>47</v>
      </c>
      <c r="C27" s="7">
        <v>0</v>
      </c>
      <c r="D27" s="7">
        <v>0</v>
      </c>
      <c r="E27" s="7">
        <f t="shared" si="7"/>
        <v>0</v>
      </c>
      <c r="F27" s="7">
        <v>0</v>
      </c>
      <c r="G27" s="7">
        <v>0</v>
      </c>
      <c r="H27" s="7">
        <f t="shared" si="8"/>
        <v>0</v>
      </c>
      <c r="I27" s="7">
        <v>0</v>
      </c>
      <c r="J27" s="7">
        <v>0</v>
      </c>
    </row>
    <row r="28" spans="1:10" s="2" customFormat="1" ht="21" customHeight="1" x14ac:dyDescent="0.45">
      <c r="A28" s="36"/>
      <c r="B28" s="4" t="s">
        <v>48</v>
      </c>
      <c r="C28" s="7">
        <v>10</v>
      </c>
      <c r="D28" s="7">
        <v>0</v>
      </c>
      <c r="E28" s="7">
        <f t="shared" si="7"/>
        <v>10</v>
      </c>
      <c r="F28" s="7">
        <v>73</v>
      </c>
      <c r="G28" s="7">
        <v>0</v>
      </c>
      <c r="H28" s="7">
        <f t="shared" si="8"/>
        <v>73</v>
      </c>
      <c r="I28" s="7">
        <f t="shared" si="9"/>
        <v>7300</v>
      </c>
      <c r="J28" s="7">
        <v>0</v>
      </c>
    </row>
    <row r="29" spans="1:10" s="2" customFormat="1" ht="21" customHeight="1" x14ac:dyDescent="0.45">
      <c r="A29" s="36"/>
      <c r="B29" s="4" t="s">
        <v>49</v>
      </c>
      <c r="C29" s="7">
        <v>0</v>
      </c>
      <c r="D29" s="7">
        <v>0</v>
      </c>
      <c r="E29" s="7">
        <f t="shared" si="7"/>
        <v>0</v>
      </c>
      <c r="F29" s="7">
        <v>0</v>
      </c>
      <c r="G29" s="7">
        <v>0</v>
      </c>
      <c r="H29" s="7">
        <f t="shared" si="8"/>
        <v>0</v>
      </c>
      <c r="I29" s="7">
        <v>0</v>
      </c>
      <c r="J29" s="7">
        <v>0</v>
      </c>
    </row>
    <row r="30" spans="1:10" s="2" customFormat="1" ht="21" customHeight="1" x14ac:dyDescent="0.45">
      <c r="A30" s="36"/>
      <c r="B30" s="4" t="s">
        <v>63</v>
      </c>
      <c r="C30" s="7">
        <v>11</v>
      </c>
      <c r="D30" s="7">
        <v>0</v>
      </c>
      <c r="E30" s="7">
        <f t="shared" si="7"/>
        <v>11</v>
      </c>
      <c r="F30" s="7">
        <v>499</v>
      </c>
      <c r="G30" s="7">
        <v>0</v>
      </c>
      <c r="H30" s="7">
        <f t="shared" si="8"/>
        <v>499</v>
      </c>
      <c r="I30" s="7">
        <f t="shared" si="9"/>
        <v>45363.636363636368</v>
      </c>
      <c r="J30" s="7">
        <v>0</v>
      </c>
    </row>
    <row r="31" spans="1:10" s="2" customFormat="1" ht="21" customHeight="1" x14ac:dyDescent="0.45">
      <c r="A31" s="37"/>
      <c r="B31" s="5" t="s">
        <v>23</v>
      </c>
      <c r="C31" s="9">
        <f>SUM(C19:C30)</f>
        <v>126</v>
      </c>
      <c r="D31" s="9">
        <f t="shared" ref="D31:H31" si="10">SUM(D19:D30)</f>
        <v>0</v>
      </c>
      <c r="E31" s="9">
        <f t="shared" si="10"/>
        <v>126</v>
      </c>
      <c r="F31" s="9">
        <f>SUM(F19:F30)</f>
        <v>6822</v>
      </c>
      <c r="G31" s="9">
        <f t="shared" si="10"/>
        <v>0</v>
      </c>
      <c r="H31" s="9">
        <f t="shared" si="10"/>
        <v>6822</v>
      </c>
      <c r="I31" s="9">
        <f t="shared" si="9"/>
        <v>54142.857142857145</v>
      </c>
      <c r="J31" s="9">
        <v>0</v>
      </c>
    </row>
    <row r="32" spans="1:10" s="2" customFormat="1" ht="21" customHeight="1" x14ac:dyDescent="0.45">
      <c r="A32" s="35" t="s">
        <v>38</v>
      </c>
      <c r="B32" s="4" t="s">
        <v>24</v>
      </c>
      <c r="C32" s="7">
        <v>0</v>
      </c>
      <c r="D32" s="7">
        <v>0</v>
      </c>
      <c r="E32" s="7">
        <f t="shared" si="7"/>
        <v>0</v>
      </c>
      <c r="F32" s="7">
        <v>0</v>
      </c>
      <c r="G32" s="7">
        <v>0</v>
      </c>
      <c r="H32" s="7">
        <f t="shared" si="8"/>
        <v>0</v>
      </c>
      <c r="I32" s="7">
        <v>0</v>
      </c>
      <c r="J32" s="7">
        <v>0</v>
      </c>
    </row>
    <row r="33" spans="1:10" s="2" customFormat="1" ht="21" customHeight="1" x14ac:dyDescent="0.45">
      <c r="A33" s="36"/>
      <c r="B33" s="4" t="s">
        <v>25</v>
      </c>
      <c r="C33" s="7">
        <v>0</v>
      </c>
      <c r="D33" s="7">
        <v>0</v>
      </c>
      <c r="E33" s="7">
        <f t="shared" si="7"/>
        <v>0</v>
      </c>
      <c r="F33" s="7">
        <v>0</v>
      </c>
      <c r="G33" s="7">
        <v>0</v>
      </c>
      <c r="H33" s="7">
        <f t="shared" si="8"/>
        <v>0</v>
      </c>
      <c r="I33" s="7">
        <v>0</v>
      </c>
      <c r="J33" s="7">
        <v>0</v>
      </c>
    </row>
    <row r="34" spans="1:10" s="2" customFormat="1" ht="21" customHeight="1" x14ac:dyDescent="0.45">
      <c r="A34" s="36"/>
      <c r="B34" s="4" t="s">
        <v>26</v>
      </c>
      <c r="C34" s="7">
        <v>12</v>
      </c>
      <c r="D34" s="7">
        <v>0</v>
      </c>
      <c r="E34" s="7">
        <f t="shared" si="7"/>
        <v>12</v>
      </c>
      <c r="F34" s="7">
        <v>496</v>
      </c>
      <c r="G34" s="7">
        <v>0</v>
      </c>
      <c r="H34" s="7">
        <f>G34+F34</f>
        <v>496</v>
      </c>
      <c r="I34" s="7">
        <f t="shared" si="9"/>
        <v>41333.333333333336</v>
      </c>
      <c r="J34" s="7">
        <v>0</v>
      </c>
    </row>
    <row r="35" spans="1:10" s="2" customFormat="1" ht="21" customHeight="1" x14ac:dyDescent="0.45">
      <c r="A35" s="36"/>
      <c r="B35" s="4" t="s">
        <v>50</v>
      </c>
      <c r="C35" s="7">
        <v>0</v>
      </c>
      <c r="D35" s="7">
        <v>0</v>
      </c>
      <c r="E35" s="7">
        <f t="shared" si="7"/>
        <v>0</v>
      </c>
      <c r="F35" s="7">
        <v>0</v>
      </c>
      <c r="G35" s="7">
        <v>0</v>
      </c>
      <c r="H35" s="7">
        <f t="shared" si="8"/>
        <v>0</v>
      </c>
      <c r="I35" s="7">
        <v>0</v>
      </c>
      <c r="J35" s="7">
        <v>0</v>
      </c>
    </row>
    <row r="36" spans="1:10" s="2" customFormat="1" ht="21" customHeight="1" x14ac:dyDescent="0.45">
      <c r="A36" s="36"/>
      <c r="B36" s="4" t="s">
        <v>51</v>
      </c>
      <c r="C36" s="7">
        <v>0</v>
      </c>
      <c r="D36" s="7">
        <v>0</v>
      </c>
      <c r="E36" s="7">
        <f t="shared" si="7"/>
        <v>0</v>
      </c>
      <c r="F36" s="7">
        <v>0</v>
      </c>
      <c r="G36" s="7">
        <v>0</v>
      </c>
      <c r="H36" s="7">
        <f t="shared" si="8"/>
        <v>0</v>
      </c>
      <c r="I36" s="7">
        <v>0</v>
      </c>
      <c r="J36" s="7">
        <v>0</v>
      </c>
    </row>
    <row r="37" spans="1:10" s="2" customFormat="1" ht="21" customHeight="1" x14ac:dyDescent="0.45">
      <c r="A37" s="36"/>
      <c r="B37" s="4" t="s">
        <v>27</v>
      </c>
      <c r="C37" s="7">
        <v>5</v>
      </c>
      <c r="D37" s="7">
        <v>0</v>
      </c>
      <c r="E37" s="7">
        <f t="shared" si="7"/>
        <v>5</v>
      </c>
      <c r="F37" s="7">
        <v>145</v>
      </c>
      <c r="G37" s="7">
        <v>0</v>
      </c>
      <c r="H37" s="7">
        <f t="shared" si="8"/>
        <v>145</v>
      </c>
      <c r="I37" s="7">
        <f t="shared" si="9"/>
        <v>29000</v>
      </c>
      <c r="J37" s="7">
        <v>0</v>
      </c>
    </row>
    <row r="38" spans="1:10" s="2" customFormat="1" ht="21" customHeight="1" x14ac:dyDescent="0.45">
      <c r="A38" s="37"/>
      <c r="B38" s="5" t="s">
        <v>28</v>
      </c>
      <c r="C38" s="9">
        <f>SUM(C32:C37)</f>
        <v>17</v>
      </c>
      <c r="D38" s="9">
        <f t="shared" ref="D38:F38" si="11">SUM(D32:D37)</f>
        <v>0</v>
      </c>
      <c r="E38" s="9">
        <f t="shared" si="11"/>
        <v>17</v>
      </c>
      <c r="F38" s="9">
        <f t="shared" si="11"/>
        <v>641</v>
      </c>
      <c r="G38" s="9">
        <f>SUM(G32:G37)</f>
        <v>0</v>
      </c>
      <c r="H38" s="9">
        <f t="shared" ref="H38" si="12">SUM(H32:H37)</f>
        <v>641</v>
      </c>
      <c r="I38" s="9">
        <f t="shared" si="9"/>
        <v>37705.882352941175</v>
      </c>
      <c r="J38" s="9">
        <v>0</v>
      </c>
    </row>
    <row r="39" spans="1:10" s="2" customFormat="1" ht="21" customHeight="1" x14ac:dyDescent="0.45">
      <c r="A39" s="35" t="s">
        <v>39</v>
      </c>
      <c r="B39" s="4" t="s">
        <v>29</v>
      </c>
      <c r="C39" s="7">
        <v>810</v>
      </c>
      <c r="D39" s="7">
        <v>11</v>
      </c>
      <c r="E39" s="7">
        <v>821</v>
      </c>
      <c r="F39" s="7">
        <v>6986</v>
      </c>
      <c r="G39" s="7">
        <v>18.7</v>
      </c>
      <c r="H39" s="7">
        <f t="shared" ref="H39:H45" si="13">SUM(F39:G39)</f>
        <v>7004.7</v>
      </c>
      <c r="I39" s="7">
        <f t="shared" si="2"/>
        <v>8624.691358024691</v>
      </c>
      <c r="J39" s="7">
        <f>(G39/D39)*1000</f>
        <v>1700</v>
      </c>
    </row>
    <row r="40" spans="1:10" s="2" customFormat="1" ht="21" customHeight="1" x14ac:dyDescent="0.45">
      <c r="A40" s="36"/>
      <c r="B40" s="4" t="s">
        <v>30</v>
      </c>
      <c r="C40" s="7">
        <v>88</v>
      </c>
      <c r="D40" s="7">
        <v>0</v>
      </c>
      <c r="E40" s="7">
        <v>88</v>
      </c>
      <c r="F40" s="7">
        <v>4928</v>
      </c>
      <c r="G40" s="7">
        <v>0</v>
      </c>
      <c r="H40" s="7">
        <f t="shared" si="13"/>
        <v>4928</v>
      </c>
      <c r="I40" s="7">
        <f t="shared" si="2"/>
        <v>56000</v>
      </c>
      <c r="J40" s="7">
        <v>0</v>
      </c>
    </row>
    <row r="41" spans="1:10" s="2" customFormat="1" ht="21" customHeight="1" x14ac:dyDescent="0.45">
      <c r="A41" s="36"/>
      <c r="B41" s="4" t="s">
        <v>52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f t="shared" si="13"/>
        <v>0</v>
      </c>
      <c r="I41" s="7">
        <v>0</v>
      </c>
      <c r="J41" s="7">
        <v>0</v>
      </c>
    </row>
    <row r="42" spans="1:10" s="2" customFormat="1" ht="21" customHeight="1" x14ac:dyDescent="0.45">
      <c r="A42" s="36"/>
      <c r="B42" s="4" t="s">
        <v>53</v>
      </c>
      <c r="C42" s="7">
        <v>0</v>
      </c>
      <c r="D42" s="7">
        <v>1</v>
      </c>
      <c r="E42" s="7">
        <v>1</v>
      </c>
      <c r="F42" s="7">
        <v>0</v>
      </c>
      <c r="G42" s="7">
        <v>1.8</v>
      </c>
      <c r="H42" s="7">
        <f t="shared" si="13"/>
        <v>1.8</v>
      </c>
      <c r="I42" s="7">
        <v>0</v>
      </c>
      <c r="J42" s="7">
        <f t="shared" ref="J42:J47" si="14">(G42/D42)*1000</f>
        <v>1800</v>
      </c>
    </row>
    <row r="43" spans="1:10" s="2" customFormat="1" ht="21" customHeight="1" x14ac:dyDescent="0.45">
      <c r="A43" s="36"/>
      <c r="B43" s="4" t="s">
        <v>54</v>
      </c>
      <c r="C43" s="7">
        <v>0</v>
      </c>
      <c r="D43" s="7">
        <v>1</v>
      </c>
      <c r="E43" s="7">
        <v>1</v>
      </c>
      <c r="F43" s="7">
        <v>0</v>
      </c>
      <c r="G43" s="7">
        <v>1.3</v>
      </c>
      <c r="H43" s="7">
        <f t="shared" si="13"/>
        <v>1.3</v>
      </c>
      <c r="I43" s="7">
        <v>0</v>
      </c>
      <c r="J43" s="7">
        <f t="shared" si="14"/>
        <v>1300</v>
      </c>
    </row>
    <row r="44" spans="1:10" s="2" customFormat="1" ht="21" customHeight="1" x14ac:dyDescent="0.45">
      <c r="A44" s="36"/>
      <c r="B44" s="4" t="s">
        <v>55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f t="shared" si="13"/>
        <v>0</v>
      </c>
      <c r="I44" s="7">
        <v>0</v>
      </c>
      <c r="J44" s="7">
        <v>0</v>
      </c>
    </row>
    <row r="45" spans="1:10" s="2" customFormat="1" ht="21" customHeight="1" x14ac:dyDescent="0.45">
      <c r="A45" s="36"/>
      <c r="B45" s="4" t="s">
        <v>56</v>
      </c>
      <c r="C45" s="7">
        <v>2</v>
      </c>
      <c r="D45" s="7">
        <v>1</v>
      </c>
      <c r="E45" s="7">
        <v>3</v>
      </c>
      <c r="F45" s="7">
        <v>14.2</v>
      </c>
      <c r="G45" s="7">
        <v>1.7</v>
      </c>
      <c r="H45" s="7">
        <f t="shared" si="13"/>
        <v>15.899999999999999</v>
      </c>
      <c r="I45" s="7">
        <f t="shared" si="2"/>
        <v>7100</v>
      </c>
      <c r="J45" s="7">
        <f t="shared" si="14"/>
        <v>1700</v>
      </c>
    </row>
    <row r="46" spans="1:10" s="2" customFormat="1" ht="21" customHeight="1" x14ac:dyDescent="0.45">
      <c r="A46" s="36"/>
      <c r="B46" s="4" t="s">
        <v>31</v>
      </c>
      <c r="C46" s="7">
        <v>76</v>
      </c>
      <c r="D46" s="7">
        <v>81</v>
      </c>
      <c r="E46" s="7">
        <v>157</v>
      </c>
      <c r="F46" s="7">
        <v>846</v>
      </c>
      <c r="G46" s="7">
        <v>155.85</v>
      </c>
      <c r="H46" s="7">
        <f>SUM(F46:G46)</f>
        <v>1001.85</v>
      </c>
      <c r="I46" s="7">
        <f t="shared" si="2"/>
        <v>11131.578947368422</v>
      </c>
      <c r="J46" s="7">
        <f t="shared" si="14"/>
        <v>1924.0740740740741</v>
      </c>
    </row>
    <row r="47" spans="1:10" s="2" customFormat="1" ht="21" customHeight="1" x14ac:dyDescent="0.45">
      <c r="A47" s="37"/>
      <c r="B47" s="5" t="s">
        <v>32</v>
      </c>
      <c r="C47" s="9">
        <f>SUM(C39:C46)</f>
        <v>976</v>
      </c>
      <c r="D47" s="9">
        <f t="shared" ref="D47:H47" si="15">SUM(D39:D46)</f>
        <v>95</v>
      </c>
      <c r="E47" s="9">
        <f t="shared" si="15"/>
        <v>1071</v>
      </c>
      <c r="F47" s="9">
        <f t="shared" si="15"/>
        <v>12774.2</v>
      </c>
      <c r="G47" s="9">
        <f t="shared" si="15"/>
        <v>179.35</v>
      </c>
      <c r="H47" s="9">
        <f t="shared" si="15"/>
        <v>12953.55</v>
      </c>
      <c r="I47" s="9">
        <f t="shared" si="2"/>
        <v>13088.319672131147</v>
      </c>
      <c r="J47" s="9">
        <f t="shared" si="14"/>
        <v>1887.8947368421052</v>
      </c>
    </row>
    <row r="48" spans="1:10" s="2" customFormat="1" ht="21" customHeight="1" x14ac:dyDescent="0.45">
      <c r="A48" s="6"/>
      <c r="B48" s="5" t="s">
        <v>64</v>
      </c>
      <c r="C48" s="9">
        <v>17</v>
      </c>
      <c r="D48" s="9">
        <v>0</v>
      </c>
      <c r="E48" s="9">
        <f>+C48+D48</f>
        <v>17</v>
      </c>
      <c r="F48" s="9">
        <v>326</v>
      </c>
      <c r="G48" s="9">
        <v>0</v>
      </c>
      <c r="H48" s="9">
        <f>F48+G48</f>
        <v>326</v>
      </c>
      <c r="I48" s="9">
        <f t="shared" si="2"/>
        <v>19176.470588235294</v>
      </c>
      <c r="J48" s="9">
        <v>0</v>
      </c>
    </row>
    <row r="49" spans="1:10" s="1" customFormat="1" ht="21" customHeight="1" x14ac:dyDescent="0.5">
      <c r="A49" s="38" t="s">
        <v>33</v>
      </c>
      <c r="B49" s="39"/>
      <c r="C49" s="10">
        <f>SUM(C7+C13+C18+C31+C38+C47+C48)</f>
        <v>4978.5</v>
      </c>
      <c r="D49" s="10">
        <f t="shared" ref="D49:H49" si="16">SUM(D7+D13+D18+D31+D38+D47+D48)</f>
        <v>3499</v>
      </c>
      <c r="E49" s="10">
        <f t="shared" si="16"/>
        <v>8477.5</v>
      </c>
      <c r="F49" s="10">
        <f t="shared" si="16"/>
        <v>32628.7</v>
      </c>
      <c r="G49" s="10">
        <f t="shared" si="16"/>
        <v>3320.35</v>
      </c>
      <c r="H49" s="10">
        <f t="shared" si="16"/>
        <v>35949.050000000003</v>
      </c>
      <c r="I49" s="10">
        <f>(F49/C49)*1000</f>
        <v>6553.9218640152658</v>
      </c>
      <c r="J49" s="10">
        <f t="shared" si="2"/>
        <v>948.94255501571877</v>
      </c>
    </row>
    <row r="51" spans="1:10" ht="22.5" customHeight="1" x14ac:dyDescent="0.7">
      <c r="B51" s="25"/>
      <c r="C51" s="25"/>
      <c r="D51" s="17"/>
      <c r="E51" s="25"/>
      <c r="F51" s="25"/>
      <c r="G51" s="17"/>
      <c r="H51" s="25"/>
      <c r="I51" s="25"/>
      <c r="J51" s="19"/>
    </row>
    <row r="52" spans="1:10" ht="18.75" customHeight="1" x14ac:dyDescent="0.7">
      <c r="B52" s="25"/>
      <c r="C52" s="25"/>
      <c r="D52" s="17"/>
      <c r="E52" s="25"/>
      <c r="F52" s="25"/>
      <c r="G52" s="17"/>
      <c r="H52" s="25"/>
      <c r="I52" s="25"/>
      <c r="J52" s="19"/>
    </row>
    <row r="53" spans="1:10" ht="25.5" x14ac:dyDescent="0.7">
      <c r="B53" s="26"/>
      <c r="C53" s="26"/>
      <c r="D53" s="18"/>
      <c r="E53" s="25"/>
      <c r="F53" s="25"/>
      <c r="G53" s="17"/>
      <c r="H53" s="26"/>
      <c r="I53" s="26"/>
      <c r="J53" s="20"/>
    </row>
    <row r="55" spans="1:10" ht="25.5" x14ac:dyDescent="0.7">
      <c r="F55" s="24"/>
      <c r="G55" s="24"/>
    </row>
    <row r="56" spans="1:10" ht="25.5" x14ac:dyDescent="0.7">
      <c r="F56" s="24"/>
      <c r="G56" s="24"/>
    </row>
    <row r="57" spans="1:10" ht="25.5" x14ac:dyDescent="0.7">
      <c r="F57" s="24"/>
      <c r="G57" s="24"/>
    </row>
  </sheetData>
  <mergeCells count="24">
    <mergeCell ref="F57:G57"/>
    <mergeCell ref="B51:C51"/>
    <mergeCell ref="E51:F51"/>
    <mergeCell ref="H51:I51"/>
    <mergeCell ref="B52:C52"/>
    <mergeCell ref="E52:F52"/>
    <mergeCell ref="H52:I52"/>
    <mergeCell ref="B53:C53"/>
    <mergeCell ref="E53:F53"/>
    <mergeCell ref="H53:I53"/>
    <mergeCell ref="F55:G55"/>
    <mergeCell ref="F56:G56"/>
    <mergeCell ref="A49:B49"/>
    <mergeCell ref="A1:J1"/>
    <mergeCell ref="A2:B3"/>
    <mergeCell ref="C2:E2"/>
    <mergeCell ref="F2:H2"/>
    <mergeCell ref="I2:J2"/>
    <mergeCell ref="A4:A7"/>
    <mergeCell ref="A8:A13"/>
    <mergeCell ref="A14:A18"/>
    <mergeCell ref="A19:A31"/>
    <mergeCell ref="A32:A38"/>
    <mergeCell ref="A39:A47"/>
  </mergeCells>
  <printOptions horizontalCentered="1" verticalCentered="1"/>
  <pageMargins left="0.196850393700787" right="0.39370078740157499" top="0.39370078740157499" bottom="0.39370078740157499" header="0.31496062992126" footer="0.31496062992126"/>
  <pageSetup paperSize="9" scale="7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rightToLeft="1" zoomScale="70" zoomScaleNormal="70" workbookViewId="0">
      <selection activeCell="I22" sqref="I22"/>
    </sheetView>
  </sheetViews>
  <sheetFormatPr defaultRowHeight="15" x14ac:dyDescent="0.25"/>
  <cols>
    <col min="2" max="2" width="17.7109375" customWidth="1"/>
    <col min="3" max="10" width="11" style="11" customWidth="1"/>
  </cols>
  <sheetData>
    <row r="1" spans="1:10" s="3" customFormat="1" ht="31.5" customHeight="1" x14ac:dyDescent="0.55000000000000004">
      <c r="A1" s="27" t="s">
        <v>70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s="1" customFormat="1" ht="21" customHeight="1" x14ac:dyDescent="0.5">
      <c r="A2" s="28" t="s">
        <v>0</v>
      </c>
      <c r="B2" s="29"/>
      <c r="C2" s="32" t="s">
        <v>57</v>
      </c>
      <c r="D2" s="33"/>
      <c r="E2" s="34"/>
      <c r="F2" s="32" t="s">
        <v>58</v>
      </c>
      <c r="G2" s="33"/>
      <c r="H2" s="34"/>
      <c r="I2" s="32" t="s">
        <v>59</v>
      </c>
      <c r="J2" s="34"/>
    </row>
    <row r="3" spans="1:10" s="1" customFormat="1" ht="21" customHeight="1" x14ac:dyDescent="0.5">
      <c r="A3" s="30"/>
      <c r="B3" s="31"/>
      <c r="C3" s="8" t="s">
        <v>4</v>
      </c>
      <c r="D3" s="8" t="s">
        <v>5</v>
      </c>
      <c r="E3" s="8" t="s">
        <v>6</v>
      </c>
      <c r="F3" s="8" t="s">
        <v>4</v>
      </c>
      <c r="G3" s="8" t="s">
        <v>5</v>
      </c>
      <c r="H3" s="8" t="s">
        <v>6</v>
      </c>
      <c r="I3" s="8" t="s">
        <v>4</v>
      </c>
      <c r="J3" s="8" t="s">
        <v>5</v>
      </c>
    </row>
    <row r="4" spans="1:10" s="2" customFormat="1" ht="21" customHeight="1" x14ac:dyDescent="0.45">
      <c r="A4" s="35" t="s">
        <v>34</v>
      </c>
      <c r="B4" s="4" t="s">
        <v>7</v>
      </c>
      <c r="C4" s="7">
        <v>2000</v>
      </c>
      <c r="D4" s="7">
        <v>31600</v>
      </c>
      <c r="E4" s="7">
        <f>D4+C4</f>
        <v>33600</v>
      </c>
      <c r="F4" s="7">
        <v>9600</v>
      </c>
      <c r="G4" s="7">
        <v>47500</v>
      </c>
      <c r="H4" s="7">
        <f>G4+F4</f>
        <v>57100</v>
      </c>
      <c r="I4" s="7">
        <f>(F4/C4)*1000</f>
        <v>4800</v>
      </c>
      <c r="J4" s="7">
        <f>(G4/D4)*1000</f>
        <v>1503.1645569620252</v>
      </c>
    </row>
    <row r="5" spans="1:10" s="2" customFormat="1" ht="21" customHeight="1" x14ac:dyDescent="0.45">
      <c r="A5" s="36"/>
      <c r="B5" s="4" t="s">
        <v>8</v>
      </c>
      <c r="C5" s="7">
        <v>2400</v>
      </c>
      <c r="D5" s="7">
        <v>6165</v>
      </c>
      <c r="E5" s="7">
        <f>D5+C5</f>
        <v>8565</v>
      </c>
      <c r="F5" s="7">
        <v>9600</v>
      </c>
      <c r="G5" s="7">
        <v>6820</v>
      </c>
      <c r="H5" s="7">
        <f>G5+F5</f>
        <v>16420</v>
      </c>
      <c r="I5" s="7">
        <f t="shared" ref="I5:J6" si="0">(F5/C5)*1000</f>
        <v>4000</v>
      </c>
      <c r="J5" s="7">
        <f t="shared" si="0"/>
        <v>1106.2449310624493</v>
      </c>
    </row>
    <row r="6" spans="1:10" s="2" customFormat="1" ht="21" customHeight="1" x14ac:dyDescent="0.45">
      <c r="A6" s="36"/>
      <c r="B6" s="4" t="s">
        <v>9</v>
      </c>
      <c r="C6" s="7">
        <v>120</v>
      </c>
      <c r="D6" s="7">
        <v>0</v>
      </c>
      <c r="E6" s="7">
        <f>D6+C6</f>
        <v>120</v>
      </c>
      <c r="F6" s="7">
        <v>450</v>
      </c>
      <c r="G6" s="7">
        <v>0</v>
      </c>
      <c r="H6" s="7">
        <f t="shared" ref="H6:H12" si="1">G6+F6</f>
        <v>450</v>
      </c>
      <c r="I6" s="7">
        <f t="shared" si="0"/>
        <v>3750</v>
      </c>
      <c r="J6" s="7">
        <v>0</v>
      </c>
    </row>
    <row r="7" spans="1:10" s="2" customFormat="1" ht="21" customHeight="1" x14ac:dyDescent="0.45">
      <c r="A7" s="37"/>
      <c r="B7" s="5" t="s">
        <v>10</v>
      </c>
      <c r="C7" s="9">
        <f t="shared" ref="C7:H7" si="2">SUM(C4:C6)</f>
        <v>4520</v>
      </c>
      <c r="D7" s="9">
        <f t="shared" si="2"/>
        <v>37765</v>
      </c>
      <c r="E7" s="9">
        <f t="shared" si="2"/>
        <v>42285</v>
      </c>
      <c r="F7" s="9">
        <f t="shared" si="2"/>
        <v>19650</v>
      </c>
      <c r="G7" s="9">
        <f t="shared" si="2"/>
        <v>54320</v>
      </c>
      <c r="H7" s="9">
        <f t="shared" si="2"/>
        <v>73970</v>
      </c>
      <c r="I7" s="9">
        <f t="shared" ref="I7:J49" si="3">(F7/C7)*1000</f>
        <v>4347.3451327433631</v>
      </c>
      <c r="J7" s="9">
        <f t="shared" si="3"/>
        <v>1438.368860055607</v>
      </c>
    </row>
    <row r="8" spans="1:10" s="2" customFormat="1" ht="21" customHeight="1" x14ac:dyDescent="0.45">
      <c r="A8" s="35" t="s">
        <v>35</v>
      </c>
      <c r="B8" s="4" t="s">
        <v>11</v>
      </c>
      <c r="C8" s="7">
        <v>45</v>
      </c>
      <c r="D8" s="7">
        <v>1400</v>
      </c>
      <c r="E8" s="7">
        <f t="shared" ref="E8:E17" si="4">D8+C8</f>
        <v>1445</v>
      </c>
      <c r="F8" s="7">
        <v>45</v>
      </c>
      <c r="G8" s="7">
        <v>170</v>
      </c>
      <c r="H8" s="7">
        <f t="shared" si="1"/>
        <v>215</v>
      </c>
      <c r="I8" s="7">
        <f t="shared" si="3"/>
        <v>1000</v>
      </c>
      <c r="J8" s="7">
        <f t="shared" si="3"/>
        <v>121.42857142857143</v>
      </c>
    </row>
    <row r="9" spans="1:10" s="2" customFormat="1" ht="21" customHeight="1" x14ac:dyDescent="0.45">
      <c r="A9" s="36"/>
      <c r="B9" s="4" t="s">
        <v>12</v>
      </c>
      <c r="C9" s="7">
        <v>73</v>
      </c>
      <c r="D9" s="7">
        <v>0</v>
      </c>
      <c r="E9" s="7">
        <f t="shared" si="4"/>
        <v>73</v>
      </c>
      <c r="F9" s="7">
        <v>193</v>
      </c>
      <c r="G9" s="7">
        <v>0</v>
      </c>
      <c r="H9" s="7">
        <f t="shared" si="1"/>
        <v>193</v>
      </c>
      <c r="I9" s="7">
        <f t="shared" si="3"/>
        <v>2643.8356164383563</v>
      </c>
      <c r="J9" s="7">
        <v>0</v>
      </c>
    </row>
    <row r="10" spans="1:10" s="2" customFormat="1" ht="21" customHeight="1" x14ac:dyDescent="0.45">
      <c r="A10" s="36"/>
      <c r="B10" s="4" t="s">
        <v>13</v>
      </c>
      <c r="C10" s="7">
        <v>50</v>
      </c>
      <c r="D10" s="7">
        <v>700</v>
      </c>
      <c r="E10" s="7">
        <f t="shared" si="4"/>
        <v>750</v>
      </c>
      <c r="F10" s="7">
        <v>52</v>
      </c>
      <c r="G10" s="7">
        <v>190</v>
      </c>
      <c r="H10" s="7">
        <f>G10+F10</f>
        <v>242</v>
      </c>
      <c r="I10" s="7">
        <f t="shared" si="3"/>
        <v>1040</v>
      </c>
      <c r="J10" s="7">
        <f t="shared" si="3"/>
        <v>271.42857142857139</v>
      </c>
    </row>
    <row r="11" spans="1:10" s="2" customFormat="1" ht="21" customHeight="1" x14ac:dyDescent="0.45">
      <c r="A11" s="36"/>
      <c r="B11" s="4" t="s">
        <v>60</v>
      </c>
      <c r="C11" s="7">
        <v>0</v>
      </c>
      <c r="D11" s="7">
        <v>0</v>
      </c>
      <c r="E11" s="7">
        <f t="shared" si="4"/>
        <v>0</v>
      </c>
      <c r="F11" s="7">
        <v>0</v>
      </c>
      <c r="G11" s="7">
        <v>0</v>
      </c>
      <c r="H11" s="7">
        <f t="shared" si="1"/>
        <v>0</v>
      </c>
      <c r="I11" s="7">
        <v>0</v>
      </c>
      <c r="J11" s="7">
        <v>0</v>
      </c>
    </row>
    <row r="12" spans="1:10" s="2" customFormat="1" ht="21" customHeight="1" x14ac:dyDescent="0.45">
      <c r="A12" s="36"/>
      <c r="B12" s="4" t="s">
        <v>14</v>
      </c>
      <c r="C12" s="7">
        <v>0</v>
      </c>
      <c r="D12" s="7">
        <v>0</v>
      </c>
      <c r="E12" s="7">
        <f t="shared" si="4"/>
        <v>0</v>
      </c>
      <c r="F12" s="7">
        <v>0</v>
      </c>
      <c r="G12" s="7">
        <v>0</v>
      </c>
      <c r="H12" s="7">
        <f t="shared" si="1"/>
        <v>0</v>
      </c>
      <c r="I12" s="7">
        <v>0</v>
      </c>
      <c r="J12" s="7">
        <v>0</v>
      </c>
    </row>
    <row r="13" spans="1:10" s="2" customFormat="1" ht="21" customHeight="1" x14ac:dyDescent="0.45">
      <c r="A13" s="37"/>
      <c r="B13" s="5" t="s">
        <v>15</v>
      </c>
      <c r="C13" s="9">
        <f>SUM(C8:C12)</f>
        <v>168</v>
      </c>
      <c r="D13" s="9">
        <f>SUM(D8:D12)</f>
        <v>2100</v>
      </c>
      <c r="E13" s="9">
        <f>SUM(E8:E12)</f>
        <v>2268</v>
      </c>
      <c r="F13" s="9">
        <f t="shared" ref="F13:H13" si="5">SUM(F8:F12)</f>
        <v>290</v>
      </c>
      <c r="G13" s="9">
        <f t="shared" si="5"/>
        <v>360</v>
      </c>
      <c r="H13" s="9">
        <f t="shared" si="5"/>
        <v>650</v>
      </c>
      <c r="I13" s="9">
        <f t="shared" si="3"/>
        <v>1726.1904761904764</v>
      </c>
      <c r="J13" s="9">
        <f t="shared" si="3"/>
        <v>171.42857142857142</v>
      </c>
    </row>
    <row r="14" spans="1:10" s="2" customFormat="1" ht="21" customHeight="1" x14ac:dyDescent="0.45">
      <c r="A14" s="35" t="s">
        <v>36</v>
      </c>
      <c r="B14" s="4" t="s">
        <v>16</v>
      </c>
      <c r="C14" s="7">
        <v>0</v>
      </c>
      <c r="D14" s="7">
        <v>0</v>
      </c>
      <c r="E14" s="7">
        <f t="shared" si="4"/>
        <v>0</v>
      </c>
      <c r="F14" s="7">
        <v>0</v>
      </c>
      <c r="G14" s="7">
        <v>0</v>
      </c>
      <c r="H14" s="7">
        <f>SUM(F14:G14)</f>
        <v>0</v>
      </c>
      <c r="I14" s="7">
        <v>0</v>
      </c>
      <c r="J14" s="7">
        <v>0</v>
      </c>
    </row>
    <row r="15" spans="1:10" s="2" customFormat="1" ht="21" customHeight="1" x14ac:dyDescent="0.45">
      <c r="A15" s="36"/>
      <c r="B15" s="4" t="s">
        <v>17</v>
      </c>
      <c r="C15" s="7">
        <v>0</v>
      </c>
      <c r="D15" s="7">
        <v>0</v>
      </c>
      <c r="E15" s="7">
        <f t="shared" si="4"/>
        <v>0</v>
      </c>
      <c r="F15" s="7">
        <v>0</v>
      </c>
      <c r="G15" s="7">
        <v>0</v>
      </c>
      <c r="H15" s="7">
        <f t="shared" ref="H15:H17" si="6">SUM(F15:G15)</f>
        <v>0</v>
      </c>
      <c r="I15" s="7">
        <v>0</v>
      </c>
      <c r="J15" s="7">
        <v>0</v>
      </c>
    </row>
    <row r="16" spans="1:10" s="2" customFormat="1" ht="21" customHeight="1" x14ac:dyDescent="0.45">
      <c r="A16" s="36"/>
      <c r="B16" s="4" t="s">
        <v>18</v>
      </c>
      <c r="C16" s="7">
        <v>55</v>
      </c>
      <c r="D16" s="7">
        <v>0</v>
      </c>
      <c r="E16" s="7">
        <f t="shared" si="4"/>
        <v>55</v>
      </c>
      <c r="F16" s="7">
        <v>60</v>
      </c>
      <c r="G16" s="7">
        <v>0</v>
      </c>
      <c r="H16" s="7">
        <f t="shared" si="6"/>
        <v>60</v>
      </c>
      <c r="I16" s="7">
        <f t="shared" si="3"/>
        <v>1090.9090909090908</v>
      </c>
      <c r="J16" s="7">
        <v>0</v>
      </c>
    </row>
    <row r="17" spans="1:10" s="2" customFormat="1" ht="21" customHeight="1" x14ac:dyDescent="0.45">
      <c r="A17" s="36"/>
      <c r="B17" s="4" t="s">
        <v>41</v>
      </c>
      <c r="C17" s="7">
        <v>0</v>
      </c>
      <c r="D17" s="7">
        <v>237</v>
      </c>
      <c r="E17" s="7">
        <f t="shared" si="4"/>
        <v>237</v>
      </c>
      <c r="F17" s="7">
        <v>0</v>
      </c>
      <c r="G17" s="7">
        <v>130</v>
      </c>
      <c r="H17" s="7">
        <f t="shared" si="6"/>
        <v>130</v>
      </c>
      <c r="I17" s="7">
        <v>0</v>
      </c>
      <c r="J17" s="7">
        <f t="shared" si="3"/>
        <v>548.52320675105477</v>
      </c>
    </row>
    <row r="18" spans="1:10" s="2" customFormat="1" ht="21" customHeight="1" x14ac:dyDescent="0.45">
      <c r="A18" s="37"/>
      <c r="B18" s="5" t="s">
        <v>19</v>
      </c>
      <c r="C18" s="9">
        <f t="shared" ref="C18:H18" si="7">SUM(C14:C17)</f>
        <v>55</v>
      </c>
      <c r="D18" s="9">
        <f t="shared" si="7"/>
        <v>237</v>
      </c>
      <c r="E18" s="9">
        <f t="shared" si="7"/>
        <v>292</v>
      </c>
      <c r="F18" s="9">
        <f t="shared" si="7"/>
        <v>60</v>
      </c>
      <c r="G18" s="9">
        <f t="shared" si="7"/>
        <v>130</v>
      </c>
      <c r="H18" s="9">
        <f t="shared" si="7"/>
        <v>190</v>
      </c>
      <c r="I18" s="9">
        <f t="shared" si="3"/>
        <v>1090.9090909090908</v>
      </c>
      <c r="J18" s="9">
        <f t="shared" si="3"/>
        <v>548.52320675105477</v>
      </c>
    </row>
    <row r="19" spans="1:10" s="2" customFormat="1" ht="21" customHeight="1" x14ac:dyDescent="0.45">
      <c r="A19" s="35" t="s">
        <v>37</v>
      </c>
      <c r="B19" s="4" t="s">
        <v>20</v>
      </c>
      <c r="C19" s="7">
        <v>30</v>
      </c>
      <c r="D19" s="7">
        <v>0</v>
      </c>
      <c r="E19" s="7">
        <f t="shared" ref="E19:E37" si="8">D19+C19</f>
        <v>30</v>
      </c>
      <c r="F19" s="7">
        <v>1245</v>
      </c>
      <c r="G19" s="7">
        <v>0</v>
      </c>
      <c r="H19" s="7">
        <f t="shared" ref="H19:H37" si="9">G19+F19</f>
        <v>1245</v>
      </c>
      <c r="I19" s="7">
        <f t="shared" si="3"/>
        <v>41500</v>
      </c>
      <c r="J19" s="7">
        <v>0</v>
      </c>
    </row>
    <row r="20" spans="1:10" s="2" customFormat="1" ht="21" customHeight="1" x14ac:dyDescent="0.45">
      <c r="A20" s="36"/>
      <c r="B20" s="4" t="s">
        <v>21</v>
      </c>
      <c r="C20" s="7">
        <v>25</v>
      </c>
      <c r="D20" s="7">
        <v>0</v>
      </c>
      <c r="E20" s="7">
        <f t="shared" si="8"/>
        <v>25</v>
      </c>
      <c r="F20" s="7">
        <v>1375</v>
      </c>
      <c r="G20" s="7">
        <v>0</v>
      </c>
      <c r="H20" s="7">
        <f t="shared" si="9"/>
        <v>1375</v>
      </c>
      <c r="I20" s="7">
        <f t="shared" si="3"/>
        <v>55000</v>
      </c>
      <c r="J20" s="7">
        <v>0</v>
      </c>
    </row>
    <row r="21" spans="1:10" s="2" customFormat="1" ht="21" customHeight="1" x14ac:dyDescent="0.45">
      <c r="A21" s="36"/>
      <c r="B21" s="4" t="s">
        <v>22</v>
      </c>
      <c r="C21" s="7">
        <v>80</v>
      </c>
      <c r="D21" s="7">
        <v>0</v>
      </c>
      <c r="E21" s="7">
        <f t="shared" si="8"/>
        <v>80</v>
      </c>
      <c r="F21" s="7">
        <v>4800</v>
      </c>
      <c r="G21" s="7">
        <v>0</v>
      </c>
      <c r="H21" s="7">
        <f t="shared" si="9"/>
        <v>4800</v>
      </c>
      <c r="I21" s="7">
        <f t="shared" si="3"/>
        <v>60000</v>
      </c>
      <c r="J21" s="7">
        <v>0</v>
      </c>
    </row>
    <row r="22" spans="1:10" s="2" customFormat="1" ht="21" customHeight="1" x14ac:dyDescent="0.45">
      <c r="A22" s="36"/>
      <c r="B22" s="4" t="s">
        <v>42</v>
      </c>
      <c r="C22" s="7">
        <v>62</v>
      </c>
      <c r="D22" s="7">
        <v>0</v>
      </c>
      <c r="E22" s="7">
        <f t="shared" si="8"/>
        <v>62</v>
      </c>
      <c r="F22" s="7">
        <v>3490</v>
      </c>
      <c r="G22" s="7">
        <v>0</v>
      </c>
      <c r="H22" s="7">
        <f t="shared" si="9"/>
        <v>3490</v>
      </c>
      <c r="I22" s="7">
        <f t="shared" si="3"/>
        <v>56290.322580645159</v>
      </c>
      <c r="J22" s="7">
        <v>0</v>
      </c>
    </row>
    <row r="23" spans="1:10" s="2" customFormat="1" ht="21" customHeight="1" x14ac:dyDescent="0.45">
      <c r="A23" s="36"/>
      <c r="B23" s="4" t="s">
        <v>61</v>
      </c>
      <c r="C23" s="7">
        <v>0</v>
      </c>
      <c r="D23" s="7">
        <v>0</v>
      </c>
      <c r="E23" s="7">
        <f t="shared" si="8"/>
        <v>0</v>
      </c>
      <c r="F23" s="7">
        <v>0</v>
      </c>
      <c r="G23" s="7">
        <v>0</v>
      </c>
      <c r="H23" s="7">
        <f t="shared" si="9"/>
        <v>0</v>
      </c>
      <c r="I23" s="7">
        <v>0</v>
      </c>
      <c r="J23" s="7">
        <v>0</v>
      </c>
    </row>
    <row r="24" spans="1:10" s="2" customFormat="1" ht="21" customHeight="1" x14ac:dyDescent="0.45">
      <c r="A24" s="36"/>
      <c r="B24" s="4" t="s">
        <v>44</v>
      </c>
      <c r="C24" s="7">
        <v>0</v>
      </c>
      <c r="D24" s="7">
        <v>0</v>
      </c>
      <c r="E24" s="7">
        <f t="shared" si="8"/>
        <v>0</v>
      </c>
      <c r="F24" s="7">
        <v>0</v>
      </c>
      <c r="G24" s="7">
        <v>0</v>
      </c>
      <c r="H24" s="7">
        <f t="shared" si="9"/>
        <v>0</v>
      </c>
      <c r="I24" s="7">
        <v>0</v>
      </c>
      <c r="J24" s="7">
        <v>0</v>
      </c>
    </row>
    <row r="25" spans="1:10" s="2" customFormat="1" ht="21" customHeight="1" x14ac:dyDescent="0.45">
      <c r="A25" s="36"/>
      <c r="B25" s="4" t="s">
        <v>62</v>
      </c>
      <c r="C25" s="7">
        <v>0</v>
      </c>
      <c r="D25" s="7">
        <v>0</v>
      </c>
      <c r="E25" s="7">
        <f t="shared" si="8"/>
        <v>0</v>
      </c>
      <c r="F25" s="7">
        <v>0</v>
      </c>
      <c r="G25" s="7">
        <v>0</v>
      </c>
      <c r="H25" s="7">
        <f t="shared" si="9"/>
        <v>0</v>
      </c>
      <c r="I25" s="7">
        <v>0</v>
      </c>
      <c r="J25" s="7">
        <v>0</v>
      </c>
    </row>
    <row r="26" spans="1:10" s="2" customFormat="1" ht="21" customHeight="1" x14ac:dyDescent="0.45">
      <c r="A26" s="36"/>
      <c r="B26" s="4" t="s">
        <v>46</v>
      </c>
      <c r="C26" s="7">
        <v>0</v>
      </c>
      <c r="D26" s="7">
        <v>0</v>
      </c>
      <c r="E26" s="7">
        <f t="shared" si="8"/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</row>
    <row r="27" spans="1:10" s="2" customFormat="1" ht="21" customHeight="1" x14ac:dyDescent="0.45">
      <c r="A27" s="36"/>
      <c r="B27" s="4" t="s">
        <v>47</v>
      </c>
      <c r="C27" s="7">
        <v>0</v>
      </c>
      <c r="D27" s="7">
        <v>0</v>
      </c>
      <c r="E27" s="7">
        <f t="shared" si="8"/>
        <v>0</v>
      </c>
      <c r="F27" s="7">
        <v>0</v>
      </c>
      <c r="G27" s="7">
        <v>0</v>
      </c>
      <c r="H27" s="7">
        <f t="shared" si="9"/>
        <v>0</v>
      </c>
      <c r="I27" s="7">
        <v>0</v>
      </c>
      <c r="J27" s="7">
        <v>0</v>
      </c>
    </row>
    <row r="28" spans="1:10" s="2" customFormat="1" ht="21" customHeight="1" x14ac:dyDescent="0.45">
      <c r="A28" s="36"/>
      <c r="B28" s="4" t="s">
        <v>48</v>
      </c>
      <c r="C28" s="7">
        <v>0</v>
      </c>
      <c r="D28" s="7">
        <v>0</v>
      </c>
      <c r="E28" s="7">
        <f t="shared" si="8"/>
        <v>0</v>
      </c>
      <c r="F28" s="7">
        <v>0</v>
      </c>
      <c r="G28" s="7">
        <v>0</v>
      </c>
      <c r="H28" s="7">
        <f t="shared" si="9"/>
        <v>0</v>
      </c>
      <c r="I28" s="7">
        <v>0</v>
      </c>
      <c r="J28" s="7">
        <v>0</v>
      </c>
    </row>
    <row r="29" spans="1:10" s="2" customFormat="1" ht="21" customHeight="1" x14ac:dyDescent="0.45">
      <c r="A29" s="36"/>
      <c r="B29" s="4" t="s">
        <v>49</v>
      </c>
      <c r="C29" s="7">
        <v>0</v>
      </c>
      <c r="D29" s="7">
        <v>0</v>
      </c>
      <c r="E29" s="7">
        <f t="shared" si="8"/>
        <v>0</v>
      </c>
      <c r="F29" s="7">
        <v>0</v>
      </c>
      <c r="G29" s="7">
        <v>0</v>
      </c>
      <c r="H29" s="7">
        <f t="shared" si="9"/>
        <v>0</v>
      </c>
      <c r="I29" s="7">
        <v>0</v>
      </c>
      <c r="J29" s="7">
        <v>0</v>
      </c>
    </row>
    <row r="30" spans="1:10" s="2" customFormat="1" ht="21" customHeight="1" x14ac:dyDescent="0.45">
      <c r="A30" s="36"/>
      <c r="B30" s="4" t="s">
        <v>63</v>
      </c>
      <c r="C30" s="7">
        <v>7</v>
      </c>
      <c r="D30" s="7">
        <v>0</v>
      </c>
      <c r="E30" s="7">
        <f t="shared" si="8"/>
        <v>7</v>
      </c>
      <c r="F30" s="7">
        <v>325</v>
      </c>
      <c r="G30" s="7">
        <v>0</v>
      </c>
      <c r="H30" s="7">
        <f t="shared" si="9"/>
        <v>325</v>
      </c>
      <c r="I30" s="7">
        <f t="shared" si="3"/>
        <v>46428.571428571428</v>
      </c>
      <c r="J30" s="7">
        <v>0</v>
      </c>
    </row>
    <row r="31" spans="1:10" s="2" customFormat="1" ht="21" customHeight="1" x14ac:dyDescent="0.45">
      <c r="A31" s="37"/>
      <c r="B31" s="5" t="s">
        <v>23</v>
      </c>
      <c r="C31" s="9">
        <f>SUM(C19:C30)</f>
        <v>204</v>
      </c>
      <c r="D31" s="9">
        <f t="shared" ref="D31:H31" si="10">SUM(D19:D30)</f>
        <v>0</v>
      </c>
      <c r="E31" s="9">
        <f t="shared" si="10"/>
        <v>204</v>
      </c>
      <c r="F31" s="9">
        <f t="shared" si="10"/>
        <v>11235</v>
      </c>
      <c r="G31" s="9">
        <f t="shared" si="10"/>
        <v>0</v>
      </c>
      <c r="H31" s="9">
        <f t="shared" si="10"/>
        <v>11235</v>
      </c>
      <c r="I31" s="9">
        <f t="shared" si="3"/>
        <v>55073.529411764706</v>
      </c>
      <c r="J31" s="9">
        <v>0</v>
      </c>
    </row>
    <row r="32" spans="1:10" s="2" customFormat="1" ht="21" customHeight="1" x14ac:dyDescent="0.45">
      <c r="A32" s="35" t="s">
        <v>38</v>
      </c>
      <c r="B32" s="4" t="s">
        <v>24</v>
      </c>
      <c r="C32" s="7">
        <v>500</v>
      </c>
      <c r="D32" s="7">
        <v>0</v>
      </c>
      <c r="E32" s="7">
        <f t="shared" si="8"/>
        <v>500</v>
      </c>
      <c r="F32" s="7">
        <v>19600</v>
      </c>
      <c r="G32" s="7">
        <v>0</v>
      </c>
      <c r="H32" s="7">
        <f t="shared" si="9"/>
        <v>19600</v>
      </c>
      <c r="I32" s="7">
        <f t="shared" si="3"/>
        <v>39200</v>
      </c>
      <c r="J32" s="7">
        <v>0</v>
      </c>
    </row>
    <row r="33" spans="1:10" s="2" customFormat="1" ht="21" customHeight="1" x14ac:dyDescent="0.45">
      <c r="A33" s="36"/>
      <c r="B33" s="4" t="s">
        <v>25</v>
      </c>
      <c r="C33" s="7">
        <v>40</v>
      </c>
      <c r="D33" s="7">
        <v>0</v>
      </c>
      <c r="E33" s="7">
        <f t="shared" si="8"/>
        <v>40</v>
      </c>
      <c r="F33" s="7">
        <v>2560</v>
      </c>
      <c r="G33" s="7">
        <v>0</v>
      </c>
      <c r="H33" s="7">
        <f t="shared" si="9"/>
        <v>2560</v>
      </c>
      <c r="I33" s="7">
        <f t="shared" si="3"/>
        <v>64000</v>
      </c>
      <c r="J33" s="7">
        <v>0</v>
      </c>
    </row>
    <row r="34" spans="1:10" s="2" customFormat="1" ht="21" customHeight="1" x14ac:dyDescent="0.45">
      <c r="A34" s="36"/>
      <c r="B34" s="4" t="s">
        <v>26</v>
      </c>
      <c r="C34" s="7">
        <v>25</v>
      </c>
      <c r="D34" s="7">
        <v>0</v>
      </c>
      <c r="E34" s="7">
        <f t="shared" si="8"/>
        <v>25</v>
      </c>
      <c r="F34" s="7">
        <v>997</v>
      </c>
      <c r="G34" s="7">
        <v>0</v>
      </c>
      <c r="H34" s="7">
        <f>G34+F34</f>
        <v>997</v>
      </c>
      <c r="I34" s="7">
        <f t="shared" si="3"/>
        <v>39880</v>
      </c>
      <c r="J34" s="7">
        <v>0</v>
      </c>
    </row>
    <row r="35" spans="1:10" s="2" customFormat="1" ht="21" customHeight="1" x14ac:dyDescent="0.45">
      <c r="A35" s="36"/>
      <c r="B35" s="4" t="s">
        <v>50</v>
      </c>
      <c r="C35" s="7">
        <v>5</v>
      </c>
      <c r="D35" s="7">
        <v>0</v>
      </c>
      <c r="E35" s="7">
        <f t="shared" si="8"/>
        <v>5</v>
      </c>
      <c r="F35" s="7">
        <v>0</v>
      </c>
      <c r="G35" s="7">
        <v>0</v>
      </c>
      <c r="H35" s="7">
        <f t="shared" si="9"/>
        <v>0</v>
      </c>
      <c r="I35" s="7">
        <f t="shared" si="3"/>
        <v>0</v>
      </c>
      <c r="J35" s="7">
        <v>0</v>
      </c>
    </row>
    <row r="36" spans="1:10" s="2" customFormat="1" ht="21" customHeight="1" x14ac:dyDescent="0.45">
      <c r="A36" s="36"/>
      <c r="B36" s="4" t="s">
        <v>51</v>
      </c>
      <c r="C36" s="7">
        <v>0</v>
      </c>
      <c r="D36" s="7">
        <v>0</v>
      </c>
      <c r="E36" s="7">
        <f t="shared" si="8"/>
        <v>0</v>
      </c>
      <c r="F36" s="7">
        <v>0</v>
      </c>
      <c r="G36" s="7">
        <v>0</v>
      </c>
      <c r="H36" s="7">
        <f t="shared" si="9"/>
        <v>0</v>
      </c>
      <c r="I36" s="7">
        <v>0</v>
      </c>
      <c r="J36" s="7">
        <v>0</v>
      </c>
    </row>
    <row r="37" spans="1:10" s="2" customFormat="1" ht="21" customHeight="1" x14ac:dyDescent="0.45">
      <c r="A37" s="36"/>
      <c r="B37" s="4" t="s">
        <v>27</v>
      </c>
      <c r="C37" s="7">
        <v>11</v>
      </c>
      <c r="D37" s="7">
        <v>0</v>
      </c>
      <c r="E37" s="7">
        <f t="shared" si="8"/>
        <v>11</v>
      </c>
      <c r="F37" s="7">
        <v>389</v>
      </c>
      <c r="G37" s="7">
        <v>0</v>
      </c>
      <c r="H37" s="7">
        <f t="shared" si="9"/>
        <v>389</v>
      </c>
      <c r="I37" s="7">
        <f t="shared" si="3"/>
        <v>35363.636363636368</v>
      </c>
      <c r="J37" s="7">
        <v>0</v>
      </c>
    </row>
    <row r="38" spans="1:10" s="2" customFormat="1" ht="21" customHeight="1" x14ac:dyDescent="0.45">
      <c r="A38" s="37"/>
      <c r="B38" s="5" t="s">
        <v>28</v>
      </c>
      <c r="C38" s="9">
        <f>SUM(C32:C37)</f>
        <v>581</v>
      </c>
      <c r="D38" s="9">
        <f t="shared" ref="D38:F38" si="11">SUM(D32:D37)</f>
        <v>0</v>
      </c>
      <c r="E38" s="9">
        <f t="shared" si="11"/>
        <v>581</v>
      </c>
      <c r="F38" s="9">
        <f t="shared" si="11"/>
        <v>23546</v>
      </c>
      <c r="G38" s="9">
        <f>SUM(G32:G37)</f>
        <v>0</v>
      </c>
      <c r="H38" s="9">
        <f t="shared" ref="H38" si="12">SUM(H32:H37)</f>
        <v>23546</v>
      </c>
      <c r="I38" s="9">
        <f t="shared" si="3"/>
        <v>40526.678141135977</v>
      </c>
      <c r="J38" s="9">
        <v>0</v>
      </c>
    </row>
    <row r="39" spans="1:10" s="2" customFormat="1" ht="21" customHeight="1" x14ac:dyDescent="0.45">
      <c r="A39" s="35" t="s">
        <v>39</v>
      </c>
      <c r="B39" s="4" t="s">
        <v>29</v>
      </c>
      <c r="C39" s="7">
        <v>7100</v>
      </c>
      <c r="D39" s="7">
        <v>890</v>
      </c>
      <c r="E39" s="7">
        <v>7990</v>
      </c>
      <c r="F39" s="7">
        <v>60315</v>
      </c>
      <c r="G39" s="7">
        <v>1753</v>
      </c>
      <c r="H39" s="7">
        <f t="shared" ref="H39:H44" si="13">SUM(F39:G39)</f>
        <v>62068</v>
      </c>
      <c r="I39" s="7">
        <f t="shared" si="3"/>
        <v>8495.070422535211</v>
      </c>
      <c r="J39" s="7">
        <f t="shared" si="3"/>
        <v>1969.6629213483145</v>
      </c>
    </row>
    <row r="40" spans="1:10" s="2" customFormat="1" ht="21" customHeight="1" x14ac:dyDescent="0.45">
      <c r="A40" s="36"/>
      <c r="B40" s="4" t="s">
        <v>30</v>
      </c>
      <c r="C40" s="7">
        <v>15</v>
      </c>
      <c r="D40" s="7">
        <v>0</v>
      </c>
      <c r="E40" s="7">
        <v>15</v>
      </c>
      <c r="F40" s="7">
        <v>825</v>
      </c>
      <c r="G40" s="7">
        <v>0</v>
      </c>
      <c r="H40" s="7">
        <f t="shared" si="13"/>
        <v>825</v>
      </c>
      <c r="I40" s="7">
        <f t="shared" si="3"/>
        <v>55000</v>
      </c>
      <c r="J40" s="7">
        <v>0</v>
      </c>
    </row>
    <row r="41" spans="1:10" s="2" customFormat="1" ht="21" customHeight="1" x14ac:dyDescent="0.45">
      <c r="A41" s="36"/>
      <c r="B41" s="4" t="s">
        <v>52</v>
      </c>
      <c r="C41" s="7">
        <v>31</v>
      </c>
      <c r="D41" s="7">
        <v>0</v>
      </c>
      <c r="E41" s="7">
        <v>31</v>
      </c>
      <c r="F41" s="7">
        <v>1711.5</v>
      </c>
      <c r="G41" s="7">
        <v>0</v>
      </c>
      <c r="H41" s="7">
        <f t="shared" si="13"/>
        <v>1711.5</v>
      </c>
      <c r="I41" s="7">
        <f t="shared" si="3"/>
        <v>55209.677419354841</v>
      </c>
      <c r="J41" s="7">
        <v>0</v>
      </c>
    </row>
    <row r="42" spans="1:10" s="2" customFormat="1" ht="21" customHeight="1" x14ac:dyDescent="0.45">
      <c r="A42" s="36"/>
      <c r="B42" s="4" t="s">
        <v>53</v>
      </c>
      <c r="C42" s="7">
        <v>0</v>
      </c>
      <c r="D42" s="7">
        <v>9</v>
      </c>
      <c r="E42" s="7">
        <v>9</v>
      </c>
      <c r="F42" s="7">
        <v>0</v>
      </c>
      <c r="G42" s="7">
        <v>14.4</v>
      </c>
      <c r="H42" s="7">
        <f t="shared" si="13"/>
        <v>14.4</v>
      </c>
      <c r="I42" s="7">
        <v>0</v>
      </c>
      <c r="J42" s="7">
        <f t="shared" si="3"/>
        <v>1600</v>
      </c>
    </row>
    <row r="43" spans="1:10" s="2" customFormat="1" ht="21" customHeight="1" x14ac:dyDescent="0.45">
      <c r="A43" s="36"/>
      <c r="B43" s="4" t="s">
        <v>54</v>
      </c>
      <c r="C43" s="7">
        <v>0</v>
      </c>
      <c r="D43" s="7">
        <v>7</v>
      </c>
      <c r="E43" s="7">
        <v>7</v>
      </c>
      <c r="F43" s="7">
        <v>0</v>
      </c>
      <c r="G43" s="7">
        <v>8.61</v>
      </c>
      <c r="H43" s="7">
        <f t="shared" si="13"/>
        <v>8.61</v>
      </c>
      <c r="I43" s="7">
        <v>0</v>
      </c>
      <c r="J43" s="7">
        <f t="shared" si="3"/>
        <v>1230</v>
      </c>
    </row>
    <row r="44" spans="1:10" s="2" customFormat="1" ht="21" customHeight="1" x14ac:dyDescent="0.45">
      <c r="A44" s="36"/>
      <c r="B44" s="4" t="s">
        <v>55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f t="shared" si="13"/>
        <v>0</v>
      </c>
      <c r="I44" s="7">
        <v>0</v>
      </c>
      <c r="J44" s="7">
        <v>0</v>
      </c>
    </row>
    <row r="45" spans="1:10" s="2" customFormat="1" ht="21" customHeight="1" x14ac:dyDescent="0.45">
      <c r="A45" s="36"/>
      <c r="B45" s="4" t="s">
        <v>56</v>
      </c>
      <c r="C45" s="7">
        <v>110</v>
      </c>
      <c r="D45" s="7">
        <v>0</v>
      </c>
      <c r="E45" s="7">
        <v>110</v>
      </c>
      <c r="F45" s="7">
        <v>770</v>
      </c>
      <c r="G45" s="7">
        <v>0</v>
      </c>
      <c r="H45" s="7">
        <f>SUM(F45:G45)</f>
        <v>770</v>
      </c>
      <c r="I45" s="7">
        <f t="shared" si="3"/>
        <v>7000</v>
      </c>
      <c r="J45" s="7">
        <v>0</v>
      </c>
    </row>
    <row r="46" spans="1:10" s="2" customFormat="1" ht="21" customHeight="1" x14ac:dyDescent="0.45">
      <c r="A46" s="36"/>
      <c r="B46" s="4" t="s">
        <v>31</v>
      </c>
      <c r="C46" s="7">
        <v>1</v>
      </c>
      <c r="D46" s="7">
        <v>6</v>
      </c>
      <c r="E46" s="7">
        <v>7</v>
      </c>
      <c r="F46" s="7">
        <v>50</v>
      </c>
      <c r="G46" s="7">
        <v>11.1</v>
      </c>
      <c r="H46" s="7">
        <f>SUM(F46:G46)</f>
        <v>61.1</v>
      </c>
      <c r="I46" s="7">
        <f t="shared" si="3"/>
        <v>50000</v>
      </c>
      <c r="J46" s="7">
        <f t="shared" si="3"/>
        <v>1849.9999999999998</v>
      </c>
    </row>
    <row r="47" spans="1:10" s="2" customFormat="1" ht="21" customHeight="1" x14ac:dyDescent="0.45">
      <c r="A47" s="37"/>
      <c r="B47" s="5" t="s">
        <v>32</v>
      </c>
      <c r="C47" s="9">
        <f>SUM(C39:C46)</f>
        <v>7257</v>
      </c>
      <c r="D47" s="9">
        <f t="shared" ref="D47:H47" si="14">SUM(D39:D46)</f>
        <v>912</v>
      </c>
      <c r="E47" s="9">
        <f t="shared" si="14"/>
        <v>8169</v>
      </c>
      <c r="F47" s="9">
        <f t="shared" si="14"/>
        <v>63671.5</v>
      </c>
      <c r="G47" s="9">
        <f t="shared" si="14"/>
        <v>1787.11</v>
      </c>
      <c r="H47" s="9">
        <f t="shared" si="14"/>
        <v>65458.61</v>
      </c>
      <c r="I47" s="9">
        <f>(F47/C47)*1000</f>
        <v>8773.8046024528048</v>
      </c>
      <c r="J47" s="9">
        <f t="shared" si="3"/>
        <v>1959.5504385964909</v>
      </c>
    </row>
    <row r="48" spans="1:10" s="2" customFormat="1" ht="21" customHeight="1" x14ac:dyDescent="0.45">
      <c r="A48" s="6"/>
      <c r="B48" s="5" t="s">
        <v>64</v>
      </c>
      <c r="C48" s="9">
        <v>85</v>
      </c>
      <c r="D48" s="9">
        <v>0</v>
      </c>
      <c r="E48" s="9">
        <f>SUM(C48:D48)</f>
        <v>85</v>
      </c>
      <c r="F48" s="9">
        <v>462</v>
      </c>
      <c r="G48" s="9">
        <v>0</v>
      </c>
      <c r="H48" s="9">
        <f>SUM(F48:G48)</f>
        <v>462</v>
      </c>
      <c r="I48" s="9">
        <f t="shared" si="3"/>
        <v>5435.2941176470595</v>
      </c>
      <c r="J48" s="9">
        <v>0</v>
      </c>
    </row>
    <row r="49" spans="1:10" s="1" customFormat="1" ht="21" customHeight="1" x14ac:dyDescent="0.5">
      <c r="A49" s="38" t="s">
        <v>33</v>
      </c>
      <c r="B49" s="39"/>
      <c r="C49" s="10">
        <f>SUM(C7+C13+C18+C31+C38+C47+C48)</f>
        <v>12870</v>
      </c>
      <c r="D49" s="10">
        <f t="shared" ref="D49:H49" si="15">SUM(D7+D13+D18+D31+D38+D47+D48)</f>
        <v>41014</v>
      </c>
      <c r="E49" s="10">
        <f t="shared" si="15"/>
        <v>53884</v>
      </c>
      <c r="F49" s="10">
        <f t="shared" si="15"/>
        <v>118914.5</v>
      </c>
      <c r="G49" s="10">
        <f t="shared" si="15"/>
        <v>56597.11</v>
      </c>
      <c r="H49" s="10">
        <f t="shared" si="15"/>
        <v>175511.61</v>
      </c>
      <c r="I49" s="10">
        <f t="shared" si="3"/>
        <v>9239.6658896658901</v>
      </c>
      <c r="J49" s="10">
        <f t="shared" si="3"/>
        <v>1379.9461159604039</v>
      </c>
    </row>
    <row r="51" spans="1:10" ht="22.5" customHeight="1" x14ac:dyDescent="0.7">
      <c r="B51" s="25"/>
      <c r="C51" s="25"/>
      <c r="D51" s="17"/>
      <c r="E51" s="25"/>
      <c r="F51" s="25"/>
      <c r="G51" s="17"/>
      <c r="H51" s="25"/>
      <c r="I51" s="25"/>
      <c r="J51" s="19"/>
    </row>
    <row r="52" spans="1:10" ht="18.75" customHeight="1" x14ac:dyDescent="0.7">
      <c r="B52" s="25"/>
      <c r="C52" s="25"/>
      <c r="D52" s="17"/>
      <c r="E52" s="25"/>
      <c r="F52" s="25"/>
      <c r="G52" s="17"/>
      <c r="H52" s="25"/>
      <c r="I52" s="25"/>
      <c r="J52" s="19"/>
    </row>
    <row r="53" spans="1:10" ht="25.5" x14ac:dyDescent="0.7">
      <c r="B53" s="26"/>
      <c r="C53" s="26"/>
      <c r="D53" s="18"/>
      <c r="E53" s="25"/>
      <c r="F53" s="25"/>
      <c r="G53" s="17"/>
      <c r="H53" s="26"/>
      <c r="I53" s="26"/>
      <c r="J53" s="20"/>
    </row>
    <row r="55" spans="1:10" ht="25.5" x14ac:dyDescent="0.7">
      <c r="F55" s="24"/>
      <c r="G55" s="24"/>
    </row>
    <row r="56" spans="1:10" ht="25.5" x14ac:dyDescent="0.7">
      <c r="F56" s="24"/>
      <c r="G56" s="24"/>
    </row>
    <row r="57" spans="1:10" ht="25.5" x14ac:dyDescent="0.7">
      <c r="F57" s="24"/>
      <c r="G57" s="24"/>
    </row>
  </sheetData>
  <mergeCells count="24">
    <mergeCell ref="A49:B49"/>
    <mergeCell ref="A1:J1"/>
    <mergeCell ref="A2:B3"/>
    <mergeCell ref="C2:E2"/>
    <mergeCell ref="F2:H2"/>
    <mergeCell ref="I2:J2"/>
    <mergeCell ref="A4:A7"/>
    <mergeCell ref="A8:A13"/>
    <mergeCell ref="A14:A18"/>
    <mergeCell ref="A19:A31"/>
    <mergeCell ref="A32:A38"/>
    <mergeCell ref="A39:A47"/>
    <mergeCell ref="F57:G57"/>
    <mergeCell ref="B51:C51"/>
    <mergeCell ref="E51:F51"/>
    <mergeCell ref="H51:I51"/>
    <mergeCell ref="B52:C52"/>
    <mergeCell ref="E52:F52"/>
    <mergeCell ref="H52:I52"/>
    <mergeCell ref="B53:C53"/>
    <mergeCell ref="E53:F53"/>
    <mergeCell ref="H53:I53"/>
    <mergeCell ref="F55:G55"/>
    <mergeCell ref="F56:G56"/>
  </mergeCells>
  <printOptions horizontalCentered="1" verticalCentered="1"/>
  <pageMargins left="0.196850393700787" right="0.39370078740157499" top="0.39370078740157499" bottom="0.39370078740157499" header="0.31496062992126" footer="0.31496062992126"/>
  <pageSetup paperSize="9" scale="77" orientation="portrait" r:id="rId1"/>
  <ignoredErrors>
    <ignoredError sqref="I6" evalErro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rightToLeft="1" topLeftCell="A16" zoomScale="70" zoomScaleNormal="70" workbookViewId="0">
      <selection activeCell="H13" sqref="H13"/>
    </sheetView>
  </sheetViews>
  <sheetFormatPr defaultRowHeight="15" x14ac:dyDescent="0.25"/>
  <cols>
    <col min="2" max="2" width="17.5703125" customWidth="1"/>
    <col min="3" max="5" width="11" style="11" customWidth="1"/>
    <col min="6" max="6" width="11.7109375" style="11" customWidth="1"/>
    <col min="7" max="10" width="11" style="11" customWidth="1"/>
  </cols>
  <sheetData>
    <row r="1" spans="1:10" s="3" customFormat="1" ht="31.5" customHeight="1" x14ac:dyDescent="0.55000000000000004">
      <c r="A1" s="27" t="s">
        <v>69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s="1" customFormat="1" ht="21" customHeight="1" x14ac:dyDescent="0.5">
      <c r="A2" s="28" t="s">
        <v>0</v>
      </c>
      <c r="B2" s="29"/>
      <c r="C2" s="32" t="s">
        <v>57</v>
      </c>
      <c r="D2" s="33"/>
      <c r="E2" s="34"/>
      <c r="F2" s="32" t="s">
        <v>58</v>
      </c>
      <c r="G2" s="33"/>
      <c r="H2" s="34"/>
      <c r="I2" s="32" t="s">
        <v>59</v>
      </c>
      <c r="J2" s="34"/>
    </row>
    <row r="3" spans="1:10" s="1" customFormat="1" ht="21" customHeight="1" x14ac:dyDescent="0.5">
      <c r="A3" s="30"/>
      <c r="B3" s="31"/>
      <c r="C3" s="8" t="s">
        <v>4</v>
      </c>
      <c r="D3" s="8" t="s">
        <v>5</v>
      </c>
      <c r="E3" s="8" t="s">
        <v>6</v>
      </c>
      <c r="F3" s="8" t="s">
        <v>4</v>
      </c>
      <c r="G3" s="8" t="s">
        <v>5</v>
      </c>
      <c r="H3" s="8" t="s">
        <v>6</v>
      </c>
      <c r="I3" s="8" t="s">
        <v>4</v>
      </c>
      <c r="J3" s="8" t="s">
        <v>5</v>
      </c>
    </row>
    <row r="4" spans="1:10" s="2" customFormat="1" ht="21" customHeight="1" x14ac:dyDescent="0.45">
      <c r="A4" s="35" t="s">
        <v>34</v>
      </c>
      <c r="B4" s="4" t="s">
        <v>7</v>
      </c>
      <c r="C4" s="7">
        <v>3500</v>
      </c>
      <c r="D4" s="7">
        <v>53800</v>
      </c>
      <c r="E4" s="7">
        <f>D4+C4</f>
        <v>57300</v>
      </c>
      <c r="F4" s="7">
        <v>17150</v>
      </c>
      <c r="G4" s="7">
        <v>77885</v>
      </c>
      <c r="H4" s="7">
        <f>G4+F4</f>
        <v>95035</v>
      </c>
      <c r="I4" s="7">
        <f>(F4/C4)*1000</f>
        <v>4900</v>
      </c>
      <c r="J4" s="7">
        <f>(G4/D4)*1000</f>
        <v>1447.6765799256507</v>
      </c>
    </row>
    <row r="5" spans="1:10" s="2" customFormat="1" ht="21" customHeight="1" x14ac:dyDescent="0.45">
      <c r="A5" s="36"/>
      <c r="B5" s="4" t="s">
        <v>8</v>
      </c>
      <c r="C5" s="7">
        <v>2850</v>
      </c>
      <c r="D5" s="7">
        <v>9500</v>
      </c>
      <c r="E5" s="7">
        <f t="shared" ref="E5:E6" si="0">D5+C5</f>
        <v>12350</v>
      </c>
      <c r="F5" s="7">
        <v>11400</v>
      </c>
      <c r="G5" s="7">
        <v>10800</v>
      </c>
      <c r="H5" s="7">
        <f t="shared" ref="H5" si="1">G5+F5</f>
        <v>22200</v>
      </c>
      <c r="I5" s="7">
        <f t="shared" ref="I5:J5" si="2">(F5/C5)*1000</f>
        <v>4000</v>
      </c>
      <c r="J5" s="7">
        <f t="shared" si="2"/>
        <v>1136.8421052631579</v>
      </c>
    </row>
    <row r="6" spans="1:10" s="2" customFormat="1" ht="21" customHeight="1" x14ac:dyDescent="0.45">
      <c r="A6" s="36"/>
      <c r="B6" s="4" t="s">
        <v>65</v>
      </c>
      <c r="C6" s="21">
        <v>1780</v>
      </c>
      <c r="D6" s="21">
        <v>0</v>
      </c>
      <c r="E6" s="21">
        <f t="shared" si="0"/>
        <v>1780</v>
      </c>
      <c r="F6" s="21">
        <v>6820.4</v>
      </c>
      <c r="G6" s="7">
        <v>0</v>
      </c>
      <c r="H6" s="7">
        <f t="shared" ref="H6:H17" si="3">G6+F6</f>
        <v>6820.4</v>
      </c>
      <c r="I6" s="7">
        <f t="shared" ref="I6:J49" si="4">(F6/C6)*1000</f>
        <v>3831.6853932584268</v>
      </c>
      <c r="J6" s="7">
        <v>0</v>
      </c>
    </row>
    <row r="7" spans="1:10" s="2" customFormat="1" ht="21" customHeight="1" x14ac:dyDescent="0.45">
      <c r="A7" s="37"/>
      <c r="B7" s="5" t="s">
        <v>10</v>
      </c>
      <c r="C7" s="9">
        <f t="shared" ref="C7:H7" si="5">SUM(C4:C6)</f>
        <v>8130</v>
      </c>
      <c r="D7" s="9">
        <f t="shared" si="5"/>
        <v>63300</v>
      </c>
      <c r="E7" s="9">
        <f t="shared" si="5"/>
        <v>71430</v>
      </c>
      <c r="F7" s="9">
        <f t="shared" si="5"/>
        <v>35370.400000000001</v>
      </c>
      <c r="G7" s="9">
        <f t="shared" si="5"/>
        <v>88685</v>
      </c>
      <c r="H7" s="9">
        <f t="shared" si="5"/>
        <v>124055.4</v>
      </c>
      <c r="I7" s="9">
        <f t="shared" si="4"/>
        <v>4350.6027060270599</v>
      </c>
      <c r="J7" s="9">
        <f t="shared" si="4"/>
        <v>1401.0268562401266</v>
      </c>
    </row>
    <row r="8" spans="1:10" s="2" customFormat="1" ht="21" customHeight="1" x14ac:dyDescent="0.45">
      <c r="A8" s="35" t="s">
        <v>35</v>
      </c>
      <c r="B8" s="4" t="s">
        <v>11</v>
      </c>
      <c r="C8" s="7">
        <v>0</v>
      </c>
      <c r="D8" s="7">
        <v>2663</v>
      </c>
      <c r="E8" s="7">
        <f t="shared" ref="E8:E16" si="6">D8+C8</f>
        <v>2663</v>
      </c>
      <c r="F8" s="7">
        <v>0</v>
      </c>
      <c r="G8" s="7">
        <v>1198</v>
      </c>
      <c r="H8" s="7">
        <f t="shared" si="3"/>
        <v>1198</v>
      </c>
      <c r="I8" s="7">
        <v>0</v>
      </c>
      <c r="J8" s="7">
        <f t="shared" si="4"/>
        <v>449.86856928276381</v>
      </c>
    </row>
    <row r="9" spans="1:10" s="2" customFormat="1" ht="21" customHeight="1" x14ac:dyDescent="0.45">
      <c r="A9" s="36"/>
      <c r="B9" s="4" t="s">
        <v>12</v>
      </c>
      <c r="C9" s="7">
        <v>350</v>
      </c>
      <c r="D9" s="7">
        <v>0</v>
      </c>
      <c r="E9" s="7">
        <f t="shared" si="6"/>
        <v>350</v>
      </c>
      <c r="F9" s="7">
        <v>1050</v>
      </c>
      <c r="G9" s="7">
        <v>0</v>
      </c>
      <c r="H9" s="7">
        <f t="shared" si="3"/>
        <v>1050</v>
      </c>
      <c r="I9" s="7">
        <f t="shared" si="4"/>
        <v>3000</v>
      </c>
      <c r="J9" s="7">
        <v>0</v>
      </c>
    </row>
    <row r="10" spans="1:10" s="2" customFormat="1" ht="21" customHeight="1" x14ac:dyDescent="0.45">
      <c r="A10" s="36"/>
      <c r="B10" s="4" t="s">
        <v>13</v>
      </c>
      <c r="C10" s="7">
        <v>0</v>
      </c>
      <c r="D10" s="7">
        <v>3320</v>
      </c>
      <c r="E10" s="7">
        <f t="shared" si="6"/>
        <v>3320</v>
      </c>
      <c r="F10" s="7">
        <v>0</v>
      </c>
      <c r="G10" s="7">
        <v>1380</v>
      </c>
      <c r="H10" s="7">
        <f t="shared" si="3"/>
        <v>1380</v>
      </c>
      <c r="I10" s="7">
        <v>0</v>
      </c>
      <c r="J10" s="7">
        <f t="shared" si="4"/>
        <v>415.66265060240966</v>
      </c>
    </row>
    <row r="11" spans="1:10" s="2" customFormat="1" ht="21" customHeight="1" x14ac:dyDescent="0.45">
      <c r="A11" s="36"/>
      <c r="B11" s="4" t="s">
        <v>60</v>
      </c>
      <c r="C11" s="7">
        <v>0</v>
      </c>
      <c r="D11" s="7">
        <v>0</v>
      </c>
      <c r="E11" s="7">
        <f t="shared" si="6"/>
        <v>0</v>
      </c>
      <c r="F11" s="7">
        <v>0</v>
      </c>
      <c r="G11" s="7">
        <v>0</v>
      </c>
      <c r="H11" s="7">
        <f t="shared" si="3"/>
        <v>0</v>
      </c>
      <c r="I11" s="7">
        <v>0</v>
      </c>
      <c r="J11" s="7">
        <v>0</v>
      </c>
    </row>
    <row r="12" spans="1:10" s="2" customFormat="1" ht="21" customHeight="1" x14ac:dyDescent="0.45">
      <c r="A12" s="36"/>
      <c r="B12" s="4" t="s">
        <v>14</v>
      </c>
      <c r="C12" s="7">
        <v>0</v>
      </c>
      <c r="D12" s="7">
        <v>0</v>
      </c>
      <c r="E12" s="7">
        <f t="shared" si="6"/>
        <v>0</v>
      </c>
      <c r="F12" s="7">
        <v>0</v>
      </c>
      <c r="G12" s="7">
        <v>0</v>
      </c>
      <c r="H12" s="7">
        <f t="shared" si="3"/>
        <v>0</v>
      </c>
      <c r="I12" s="7">
        <v>0</v>
      </c>
      <c r="J12" s="7">
        <v>0</v>
      </c>
    </row>
    <row r="13" spans="1:10" s="2" customFormat="1" ht="21" customHeight="1" x14ac:dyDescent="0.45">
      <c r="A13" s="37"/>
      <c r="B13" s="5" t="s">
        <v>15</v>
      </c>
      <c r="C13" s="9">
        <f t="shared" ref="C13:H13" si="7">SUM(C8:C12)</f>
        <v>350</v>
      </c>
      <c r="D13" s="9">
        <f t="shared" si="7"/>
        <v>5983</v>
      </c>
      <c r="E13" s="9">
        <f t="shared" si="7"/>
        <v>6333</v>
      </c>
      <c r="F13" s="9">
        <f t="shared" si="7"/>
        <v>1050</v>
      </c>
      <c r="G13" s="9">
        <f t="shared" si="7"/>
        <v>2578</v>
      </c>
      <c r="H13" s="9">
        <f t="shared" si="7"/>
        <v>3628</v>
      </c>
      <c r="I13" s="9">
        <f t="shared" si="4"/>
        <v>3000</v>
      </c>
      <c r="J13" s="9">
        <f t="shared" si="4"/>
        <v>430.88751462477023</v>
      </c>
    </row>
    <row r="14" spans="1:10" s="2" customFormat="1" ht="21" customHeight="1" x14ac:dyDescent="0.45">
      <c r="A14" s="35" t="s">
        <v>36</v>
      </c>
      <c r="B14" s="4" t="s">
        <v>16</v>
      </c>
      <c r="C14" s="7">
        <v>0</v>
      </c>
      <c r="D14" s="7">
        <v>0</v>
      </c>
      <c r="E14" s="7">
        <f t="shared" si="6"/>
        <v>0</v>
      </c>
      <c r="F14" s="7">
        <v>0</v>
      </c>
      <c r="G14" s="7">
        <v>0</v>
      </c>
      <c r="H14" s="7">
        <f t="shared" si="3"/>
        <v>0</v>
      </c>
      <c r="I14" s="7">
        <v>0</v>
      </c>
      <c r="J14" s="7">
        <v>0</v>
      </c>
    </row>
    <row r="15" spans="1:10" s="2" customFormat="1" ht="21" customHeight="1" x14ac:dyDescent="0.45">
      <c r="A15" s="36"/>
      <c r="B15" s="4" t="s">
        <v>17</v>
      </c>
      <c r="C15" s="7">
        <v>0</v>
      </c>
      <c r="D15" s="7">
        <v>0</v>
      </c>
      <c r="E15" s="7">
        <f t="shared" si="6"/>
        <v>0</v>
      </c>
      <c r="F15" s="7">
        <v>0</v>
      </c>
      <c r="G15" s="7">
        <v>0</v>
      </c>
      <c r="H15" s="7">
        <f t="shared" si="3"/>
        <v>0</v>
      </c>
      <c r="I15" s="7">
        <v>0</v>
      </c>
      <c r="J15" s="7">
        <v>0</v>
      </c>
    </row>
    <row r="16" spans="1:10" s="2" customFormat="1" ht="21" customHeight="1" x14ac:dyDescent="0.45">
      <c r="A16" s="36"/>
      <c r="B16" s="4" t="s">
        <v>18</v>
      </c>
      <c r="C16" s="7">
        <v>18</v>
      </c>
      <c r="D16" s="7">
        <v>0</v>
      </c>
      <c r="E16" s="7">
        <f t="shared" si="6"/>
        <v>18</v>
      </c>
      <c r="F16" s="7">
        <v>16</v>
      </c>
      <c r="G16" s="7">
        <v>0</v>
      </c>
      <c r="H16" s="7">
        <f t="shared" si="3"/>
        <v>16</v>
      </c>
      <c r="I16" s="7">
        <f t="shared" si="4"/>
        <v>888.8888888888888</v>
      </c>
      <c r="J16" s="7">
        <v>0</v>
      </c>
    </row>
    <row r="17" spans="1:10" s="2" customFormat="1" ht="21" customHeight="1" x14ac:dyDescent="0.45">
      <c r="A17" s="36"/>
      <c r="B17" s="4" t="s">
        <v>41</v>
      </c>
      <c r="C17" s="7">
        <v>0</v>
      </c>
      <c r="D17" s="7">
        <v>822</v>
      </c>
      <c r="E17" s="7">
        <f>D17+C17</f>
        <v>822</v>
      </c>
      <c r="F17" s="7">
        <v>0</v>
      </c>
      <c r="G17" s="7">
        <v>400</v>
      </c>
      <c r="H17" s="7">
        <f t="shared" si="3"/>
        <v>400</v>
      </c>
      <c r="I17" s="7">
        <v>0</v>
      </c>
      <c r="J17" s="7">
        <f t="shared" si="4"/>
        <v>486.61800486618006</v>
      </c>
    </row>
    <row r="18" spans="1:10" s="2" customFormat="1" ht="21" customHeight="1" x14ac:dyDescent="0.45">
      <c r="A18" s="37"/>
      <c r="B18" s="5" t="s">
        <v>19</v>
      </c>
      <c r="C18" s="9">
        <f t="shared" ref="C18:H18" si="8">SUM(C14:C17)</f>
        <v>18</v>
      </c>
      <c r="D18" s="9">
        <f t="shared" si="8"/>
        <v>822</v>
      </c>
      <c r="E18" s="9">
        <f t="shared" si="8"/>
        <v>840</v>
      </c>
      <c r="F18" s="9">
        <f t="shared" si="8"/>
        <v>16</v>
      </c>
      <c r="G18" s="9">
        <f t="shared" si="8"/>
        <v>400</v>
      </c>
      <c r="H18" s="9">
        <f t="shared" si="8"/>
        <v>416</v>
      </c>
      <c r="I18" s="9">
        <f t="shared" si="4"/>
        <v>888.8888888888888</v>
      </c>
      <c r="J18" s="9">
        <f t="shared" si="4"/>
        <v>486.61800486618006</v>
      </c>
    </row>
    <row r="19" spans="1:10" s="2" customFormat="1" ht="21" customHeight="1" x14ac:dyDescent="0.45">
      <c r="A19" s="35" t="s">
        <v>37</v>
      </c>
      <c r="B19" s="4" t="s">
        <v>20</v>
      </c>
      <c r="C19" s="7">
        <v>100</v>
      </c>
      <c r="D19" s="7">
        <v>0</v>
      </c>
      <c r="E19" s="7">
        <f t="shared" ref="E19:E37" si="9">D19+C19</f>
        <v>100</v>
      </c>
      <c r="F19" s="7">
        <v>4150</v>
      </c>
      <c r="G19" s="7">
        <v>0</v>
      </c>
      <c r="H19" s="7">
        <f t="shared" ref="H19:H37" si="10">G19+F19</f>
        <v>4150</v>
      </c>
      <c r="I19" s="7">
        <f t="shared" si="4"/>
        <v>41500</v>
      </c>
      <c r="J19" s="7">
        <v>0</v>
      </c>
    </row>
    <row r="20" spans="1:10" s="2" customFormat="1" ht="21" customHeight="1" x14ac:dyDescent="0.45">
      <c r="A20" s="36"/>
      <c r="B20" s="4" t="s">
        <v>21</v>
      </c>
      <c r="C20" s="7">
        <v>2000</v>
      </c>
      <c r="D20" s="7">
        <v>0</v>
      </c>
      <c r="E20" s="7">
        <f t="shared" si="9"/>
        <v>2000</v>
      </c>
      <c r="F20" s="7">
        <v>110000</v>
      </c>
      <c r="G20" s="7">
        <v>0</v>
      </c>
      <c r="H20" s="7">
        <f t="shared" si="10"/>
        <v>110000</v>
      </c>
      <c r="I20" s="7">
        <f t="shared" si="4"/>
        <v>55000</v>
      </c>
      <c r="J20" s="7">
        <v>0</v>
      </c>
    </row>
    <row r="21" spans="1:10" s="2" customFormat="1" ht="21" customHeight="1" x14ac:dyDescent="0.45">
      <c r="A21" s="36"/>
      <c r="B21" s="4" t="s">
        <v>22</v>
      </c>
      <c r="C21" s="7">
        <v>1800</v>
      </c>
      <c r="D21" s="7">
        <v>0</v>
      </c>
      <c r="E21" s="7">
        <f t="shared" si="9"/>
        <v>1800</v>
      </c>
      <c r="F21" s="7">
        <v>108000</v>
      </c>
      <c r="G21" s="7">
        <v>0</v>
      </c>
      <c r="H21" s="7">
        <f t="shared" si="10"/>
        <v>108000</v>
      </c>
      <c r="I21" s="7">
        <f t="shared" si="4"/>
        <v>60000</v>
      </c>
      <c r="J21" s="7">
        <v>0</v>
      </c>
    </row>
    <row r="22" spans="1:10" s="2" customFormat="1" ht="21" customHeight="1" x14ac:dyDescent="0.45">
      <c r="A22" s="36"/>
      <c r="B22" s="4" t="s">
        <v>67</v>
      </c>
      <c r="C22" s="7">
        <v>55</v>
      </c>
      <c r="D22" s="7">
        <v>0</v>
      </c>
      <c r="E22" s="7">
        <f t="shared" si="9"/>
        <v>55</v>
      </c>
      <c r="F22" s="7">
        <v>2200</v>
      </c>
      <c r="G22" s="7">
        <v>0</v>
      </c>
      <c r="H22" s="7">
        <f t="shared" si="10"/>
        <v>2200</v>
      </c>
      <c r="I22" s="7">
        <f t="shared" si="4"/>
        <v>40000</v>
      </c>
      <c r="J22" s="7">
        <v>0</v>
      </c>
    </row>
    <row r="23" spans="1:10" s="2" customFormat="1" ht="21" customHeight="1" x14ac:dyDescent="0.45">
      <c r="A23" s="36"/>
      <c r="B23" s="4" t="s">
        <v>61</v>
      </c>
      <c r="C23" s="7">
        <v>1</v>
      </c>
      <c r="D23" s="7">
        <v>0</v>
      </c>
      <c r="E23" s="7">
        <f t="shared" si="9"/>
        <v>1</v>
      </c>
      <c r="F23" s="7">
        <v>18</v>
      </c>
      <c r="G23" s="7">
        <v>0</v>
      </c>
      <c r="H23" s="7">
        <f t="shared" si="10"/>
        <v>18</v>
      </c>
      <c r="I23" s="7">
        <f t="shared" si="4"/>
        <v>18000</v>
      </c>
      <c r="J23" s="7">
        <v>0</v>
      </c>
    </row>
    <row r="24" spans="1:10" s="2" customFormat="1" ht="21" customHeight="1" x14ac:dyDescent="0.45">
      <c r="A24" s="36"/>
      <c r="B24" s="4" t="s">
        <v>44</v>
      </c>
      <c r="C24" s="7">
        <v>68</v>
      </c>
      <c r="D24" s="7">
        <v>0</v>
      </c>
      <c r="E24" s="7">
        <f t="shared" si="9"/>
        <v>68</v>
      </c>
      <c r="F24" s="7">
        <v>3890</v>
      </c>
      <c r="G24" s="7">
        <v>0</v>
      </c>
      <c r="H24" s="7">
        <f>G24+F24</f>
        <v>3890</v>
      </c>
      <c r="I24" s="7">
        <f t="shared" si="4"/>
        <v>57205.882352941175</v>
      </c>
      <c r="J24" s="7">
        <v>0</v>
      </c>
    </row>
    <row r="25" spans="1:10" s="2" customFormat="1" ht="21" customHeight="1" x14ac:dyDescent="0.45">
      <c r="A25" s="36"/>
      <c r="B25" s="4" t="s">
        <v>62</v>
      </c>
      <c r="C25" s="7">
        <v>0</v>
      </c>
      <c r="D25" s="7">
        <v>0</v>
      </c>
      <c r="E25" s="7">
        <f t="shared" si="9"/>
        <v>0</v>
      </c>
      <c r="F25" s="7">
        <v>0</v>
      </c>
      <c r="G25" s="7">
        <v>0</v>
      </c>
      <c r="H25" s="7">
        <f t="shared" si="10"/>
        <v>0</v>
      </c>
      <c r="I25" s="7">
        <v>0</v>
      </c>
      <c r="J25" s="7">
        <v>0</v>
      </c>
    </row>
    <row r="26" spans="1:10" s="2" customFormat="1" ht="21" customHeight="1" x14ac:dyDescent="0.45">
      <c r="A26" s="36"/>
      <c r="B26" s="4" t="s">
        <v>46</v>
      </c>
      <c r="C26" s="7">
        <v>0</v>
      </c>
      <c r="D26" s="7">
        <v>0</v>
      </c>
      <c r="E26" s="7">
        <f t="shared" si="9"/>
        <v>0</v>
      </c>
      <c r="F26" s="7">
        <v>0</v>
      </c>
      <c r="G26" s="7">
        <v>0</v>
      </c>
      <c r="H26" s="7">
        <f t="shared" si="10"/>
        <v>0</v>
      </c>
      <c r="I26" s="7">
        <v>0</v>
      </c>
      <c r="J26" s="7">
        <v>0</v>
      </c>
    </row>
    <row r="27" spans="1:10" s="2" customFormat="1" ht="21" customHeight="1" x14ac:dyDescent="0.45">
      <c r="A27" s="36"/>
      <c r="B27" s="4" t="s">
        <v>47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</row>
    <row r="28" spans="1:10" s="2" customFormat="1" ht="21" customHeight="1" x14ac:dyDescent="0.45">
      <c r="A28" s="36"/>
      <c r="B28" s="4" t="s">
        <v>48</v>
      </c>
      <c r="C28" s="7">
        <v>0</v>
      </c>
      <c r="D28" s="7">
        <v>0</v>
      </c>
      <c r="E28" s="7">
        <f t="shared" si="9"/>
        <v>0</v>
      </c>
      <c r="F28" s="7">
        <v>0</v>
      </c>
      <c r="G28" s="7">
        <v>0</v>
      </c>
      <c r="H28" s="7">
        <f t="shared" si="10"/>
        <v>0</v>
      </c>
      <c r="I28" s="7">
        <v>0</v>
      </c>
      <c r="J28" s="7">
        <v>0</v>
      </c>
    </row>
    <row r="29" spans="1:10" s="2" customFormat="1" ht="21" customHeight="1" x14ac:dyDescent="0.45">
      <c r="A29" s="36"/>
      <c r="B29" s="4" t="s">
        <v>66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</row>
    <row r="30" spans="1:10" s="2" customFormat="1" ht="21" customHeight="1" x14ac:dyDescent="0.45">
      <c r="A30" s="36"/>
      <c r="B30" s="4" t="s">
        <v>63</v>
      </c>
      <c r="C30" s="7">
        <v>255</v>
      </c>
      <c r="D30" s="7">
        <v>0</v>
      </c>
      <c r="E30" s="7">
        <f t="shared" si="9"/>
        <v>255</v>
      </c>
      <c r="F30" s="7">
        <v>9945</v>
      </c>
      <c r="G30" s="7">
        <v>0</v>
      </c>
      <c r="H30" s="7">
        <f t="shared" si="10"/>
        <v>9945</v>
      </c>
      <c r="I30" s="7">
        <f t="shared" si="4"/>
        <v>39000</v>
      </c>
      <c r="J30" s="7">
        <v>0</v>
      </c>
    </row>
    <row r="31" spans="1:10" s="2" customFormat="1" ht="21" customHeight="1" x14ac:dyDescent="0.45">
      <c r="A31" s="37"/>
      <c r="B31" s="5" t="s">
        <v>23</v>
      </c>
      <c r="C31" s="9">
        <f>SUM(C19:C30)</f>
        <v>4279</v>
      </c>
      <c r="D31" s="9">
        <f t="shared" ref="D31:H31" si="11">SUM(D19:D30)</f>
        <v>0</v>
      </c>
      <c r="E31" s="9">
        <f t="shared" si="11"/>
        <v>4279</v>
      </c>
      <c r="F31" s="9">
        <f t="shared" si="11"/>
        <v>238203</v>
      </c>
      <c r="G31" s="9">
        <f t="shared" si="11"/>
        <v>0</v>
      </c>
      <c r="H31" s="9">
        <f t="shared" si="11"/>
        <v>238203</v>
      </c>
      <c r="I31" s="9">
        <f t="shared" si="4"/>
        <v>55667.913063799948</v>
      </c>
      <c r="J31" s="9">
        <v>0</v>
      </c>
    </row>
    <row r="32" spans="1:10" s="2" customFormat="1" ht="21" customHeight="1" x14ac:dyDescent="0.45">
      <c r="A32" s="35" t="s">
        <v>38</v>
      </c>
      <c r="B32" s="4" t="s">
        <v>24</v>
      </c>
      <c r="C32" s="7">
        <v>120</v>
      </c>
      <c r="D32" s="7">
        <v>0</v>
      </c>
      <c r="E32" s="7">
        <f t="shared" si="9"/>
        <v>120</v>
      </c>
      <c r="F32" s="7">
        <v>4840</v>
      </c>
      <c r="G32" s="7">
        <v>0</v>
      </c>
      <c r="H32" s="7">
        <f t="shared" si="10"/>
        <v>4840</v>
      </c>
      <c r="I32" s="7">
        <f t="shared" si="4"/>
        <v>40333.333333333336</v>
      </c>
      <c r="J32" s="7">
        <v>0</v>
      </c>
    </row>
    <row r="33" spans="1:10" s="2" customFormat="1" ht="21" customHeight="1" x14ac:dyDescent="0.45">
      <c r="A33" s="36"/>
      <c r="B33" s="4" t="s">
        <v>25</v>
      </c>
      <c r="C33" s="7">
        <v>850</v>
      </c>
      <c r="D33" s="7">
        <v>0</v>
      </c>
      <c r="E33" s="7">
        <f t="shared" si="9"/>
        <v>850</v>
      </c>
      <c r="F33" s="7">
        <v>55000</v>
      </c>
      <c r="G33" s="7">
        <v>0</v>
      </c>
      <c r="H33" s="7">
        <f t="shared" si="10"/>
        <v>55000</v>
      </c>
      <c r="I33" s="7">
        <f t="shared" si="4"/>
        <v>64705.882352941175</v>
      </c>
      <c r="J33" s="7">
        <v>0</v>
      </c>
    </row>
    <row r="34" spans="1:10" s="2" customFormat="1" ht="21" customHeight="1" x14ac:dyDescent="0.45">
      <c r="A34" s="36"/>
      <c r="B34" s="4" t="s">
        <v>26</v>
      </c>
      <c r="C34" s="7">
        <v>115</v>
      </c>
      <c r="D34" s="7">
        <v>0</v>
      </c>
      <c r="E34" s="7">
        <f t="shared" si="9"/>
        <v>115</v>
      </c>
      <c r="F34" s="7">
        <v>4580</v>
      </c>
      <c r="G34" s="7">
        <v>0</v>
      </c>
      <c r="H34" s="7">
        <f>G34+F34</f>
        <v>4580</v>
      </c>
      <c r="I34" s="7">
        <f t="shared" si="4"/>
        <v>39826.086956521744</v>
      </c>
      <c r="J34" s="7">
        <v>0</v>
      </c>
    </row>
    <row r="35" spans="1:10" s="2" customFormat="1" ht="21" customHeight="1" x14ac:dyDescent="0.45">
      <c r="A35" s="36"/>
      <c r="B35" s="4" t="s">
        <v>50</v>
      </c>
      <c r="C35" s="7">
        <v>60</v>
      </c>
      <c r="D35" s="7">
        <v>0</v>
      </c>
      <c r="E35" s="7">
        <f t="shared" si="9"/>
        <v>60</v>
      </c>
      <c r="F35" s="7">
        <v>1800</v>
      </c>
      <c r="G35" s="7">
        <v>0</v>
      </c>
      <c r="H35" s="7">
        <f t="shared" si="10"/>
        <v>1800</v>
      </c>
      <c r="I35" s="7">
        <f t="shared" si="4"/>
        <v>30000</v>
      </c>
      <c r="J35" s="7">
        <v>0</v>
      </c>
    </row>
    <row r="36" spans="1:10" s="2" customFormat="1" ht="21" customHeight="1" x14ac:dyDescent="0.45">
      <c r="A36" s="36"/>
      <c r="B36" s="4" t="s">
        <v>51</v>
      </c>
      <c r="C36" s="7">
        <v>0</v>
      </c>
      <c r="D36" s="7">
        <v>0</v>
      </c>
      <c r="E36" s="7">
        <f t="shared" si="9"/>
        <v>0</v>
      </c>
      <c r="F36" s="7">
        <v>0</v>
      </c>
      <c r="G36" s="7">
        <v>0</v>
      </c>
      <c r="H36" s="7">
        <f t="shared" si="10"/>
        <v>0</v>
      </c>
      <c r="I36" s="7">
        <v>0</v>
      </c>
      <c r="J36" s="7">
        <v>0</v>
      </c>
    </row>
    <row r="37" spans="1:10" s="2" customFormat="1" ht="21" customHeight="1" x14ac:dyDescent="0.45">
      <c r="A37" s="36"/>
      <c r="B37" s="4" t="s">
        <v>27</v>
      </c>
      <c r="C37" s="7">
        <v>72</v>
      </c>
      <c r="D37" s="7">
        <v>0</v>
      </c>
      <c r="E37" s="7">
        <f t="shared" si="9"/>
        <v>72</v>
      </c>
      <c r="F37" s="7">
        <v>2088</v>
      </c>
      <c r="G37" s="7">
        <v>0</v>
      </c>
      <c r="H37" s="7">
        <f t="shared" si="10"/>
        <v>2088</v>
      </c>
      <c r="I37" s="7">
        <f t="shared" si="4"/>
        <v>29000</v>
      </c>
      <c r="J37" s="7">
        <v>0</v>
      </c>
    </row>
    <row r="38" spans="1:10" s="2" customFormat="1" ht="21" customHeight="1" x14ac:dyDescent="0.45">
      <c r="A38" s="37"/>
      <c r="B38" s="5" t="s">
        <v>28</v>
      </c>
      <c r="C38" s="9">
        <f t="shared" ref="C38:H38" si="12">SUM(C32:C37)</f>
        <v>1217</v>
      </c>
      <c r="D38" s="9">
        <f t="shared" si="12"/>
        <v>0</v>
      </c>
      <c r="E38" s="9">
        <f t="shared" si="12"/>
        <v>1217</v>
      </c>
      <c r="F38" s="9">
        <f t="shared" si="12"/>
        <v>68308</v>
      </c>
      <c r="G38" s="9">
        <f t="shared" si="12"/>
        <v>0</v>
      </c>
      <c r="H38" s="9">
        <f t="shared" si="12"/>
        <v>68308</v>
      </c>
      <c r="I38" s="9">
        <f t="shared" si="4"/>
        <v>56128.184059161875</v>
      </c>
      <c r="J38" s="9">
        <v>0</v>
      </c>
    </row>
    <row r="39" spans="1:10" s="2" customFormat="1" ht="21" customHeight="1" x14ac:dyDescent="0.45">
      <c r="A39" s="35" t="s">
        <v>39</v>
      </c>
      <c r="B39" s="4" t="s">
        <v>29</v>
      </c>
      <c r="C39" s="7">
        <v>4900</v>
      </c>
      <c r="D39" s="7">
        <v>1490</v>
      </c>
      <c r="E39" s="7">
        <f t="shared" ref="E39:E46" si="13">D39+C39</f>
        <v>6390</v>
      </c>
      <c r="F39" s="7">
        <v>41846</v>
      </c>
      <c r="G39" s="7">
        <v>2682</v>
      </c>
      <c r="H39" s="7">
        <f t="shared" ref="H39:H46" si="14">G39+F39</f>
        <v>44528</v>
      </c>
      <c r="I39" s="7">
        <f t="shared" si="4"/>
        <v>8540</v>
      </c>
      <c r="J39" s="7">
        <f t="shared" si="4"/>
        <v>1800</v>
      </c>
    </row>
    <row r="40" spans="1:10" s="2" customFormat="1" ht="21" customHeight="1" x14ac:dyDescent="0.45">
      <c r="A40" s="36"/>
      <c r="B40" s="4" t="s">
        <v>30</v>
      </c>
      <c r="C40" s="7">
        <v>344</v>
      </c>
      <c r="D40" s="7">
        <v>0</v>
      </c>
      <c r="E40" s="7">
        <f t="shared" si="13"/>
        <v>344</v>
      </c>
      <c r="F40" s="7">
        <v>19952</v>
      </c>
      <c r="G40" s="7">
        <v>0</v>
      </c>
      <c r="H40" s="7">
        <f t="shared" si="14"/>
        <v>19952</v>
      </c>
      <c r="I40" s="7">
        <f t="shared" si="4"/>
        <v>58000</v>
      </c>
      <c r="J40" s="7">
        <v>0</v>
      </c>
    </row>
    <row r="41" spans="1:10" s="2" customFormat="1" ht="21" customHeight="1" x14ac:dyDescent="0.45">
      <c r="A41" s="36"/>
      <c r="B41" s="4" t="s">
        <v>52</v>
      </c>
      <c r="C41" s="7">
        <v>11.5</v>
      </c>
      <c r="D41" s="7">
        <v>0</v>
      </c>
      <c r="E41" s="7">
        <f t="shared" si="13"/>
        <v>11.5</v>
      </c>
      <c r="F41" s="7">
        <v>562</v>
      </c>
      <c r="G41" s="7">
        <v>0</v>
      </c>
      <c r="H41" s="7">
        <f t="shared" si="14"/>
        <v>562</v>
      </c>
      <c r="I41" s="7">
        <f t="shared" si="4"/>
        <v>48869.565217391304</v>
      </c>
      <c r="J41" s="7">
        <v>0</v>
      </c>
    </row>
    <row r="42" spans="1:10" s="2" customFormat="1" ht="21" customHeight="1" x14ac:dyDescent="0.45">
      <c r="A42" s="36"/>
      <c r="B42" s="4" t="s">
        <v>53</v>
      </c>
      <c r="C42" s="7">
        <v>0</v>
      </c>
      <c r="D42" s="7">
        <v>0</v>
      </c>
      <c r="E42" s="7">
        <f t="shared" si="13"/>
        <v>0</v>
      </c>
      <c r="F42" s="7">
        <v>0</v>
      </c>
      <c r="G42" s="7">
        <v>0</v>
      </c>
      <c r="H42" s="7">
        <f t="shared" si="14"/>
        <v>0</v>
      </c>
      <c r="I42" s="7">
        <v>0</v>
      </c>
      <c r="J42" s="7">
        <v>0</v>
      </c>
    </row>
    <row r="43" spans="1:10" s="2" customFormat="1" ht="21" customHeight="1" x14ac:dyDescent="0.45">
      <c r="A43" s="36"/>
      <c r="B43" s="4" t="s">
        <v>54</v>
      </c>
      <c r="C43" s="7">
        <v>0</v>
      </c>
      <c r="D43" s="7">
        <v>1</v>
      </c>
      <c r="E43" s="7">
        <f t="shared" si="13"/>
        <v>1</v>
      </c>
      <c r="F43" s="7">
        <v>0</v>
      </c>
      <c r="G43" s="7">
        <v>1.3</v>
      </c>
      <c r="H43" s="7">
        <f t="shared" si="14"/>
        <v>1.3</v>
      </c>
      <c r="I43" s="7">
        <v>0</v>
      </c>
      <c r="J43" s="7">
        <v>0</v>
      </c>
    </row>
    <row r="44" spans="1:10" s="2" customFormat="1" ht="21" customHeight="1" x14ac:dyDescent="0.45">
      <c r="A44" s="36"/>
      <c r="B44" s="4" t="s">
        <v>55</v>
      </c>
      <c r="C44" s="7">
        <v>0</v>
      </c>
      <c r="D44" s="7">
        <v>0</v>
      </c>
      <c r="E44" s="7">
        <f t="shared" si="13"/>
        <v>0</v>
      </c>
      <c r="F44" s="7">
        <v>0</v>
      </c>
      <c r="G44" s="7">
        <v>0</v>
      </c>
      <c r="H44" s="7">
        <f t="shared" si="14"/>
        <v>0</v>
      </c>
      <c r="I44" s="7">
        <v>0</v>
      </c>
      <c r="J44" s="7">
        <v>0</v>
      </c>
    </row>
    <row r="45" spans="1:10" s="2" customFormat="1" ht="21" customHeight="1" x14ac:dyDescent="0.45">
      <c r="A45" s="36"/>
      <c r="B45" s="4" t="s">
        <v>56</v>
      </c>
      <c r="C45" s="7">
        <v>0</v>
      </c>
      <c r="D45" s="7">
        <v>1</v>
      </c>
      <c r="E45" s="7">
        <f t="shared" si="13"/>
        <v>1</v>
      </c>
      <c r="F45" s="7">
        <v>0</v>
      </c>
      <c r="G45" s="7">
        <v>1.7</v>
      </c>
      <c r="H45" s="7">
        <f t="shared" si="14"/>
        <v>1.7</v>
      </c>
      <c r="I45" s="7">
        <v>0</v>
      </c>
      <c r="J45" s="7">
        <f t="shared" si="4"/>
        <v>1700</v>
      </c>
    </row>
    <row r="46" spans="1:10" s="2" customFormat="1" ht="21" customHeight="1" x14ac:dyDescent="0.45">
      <c r="A46" s="36"/>
      <c r="B46" s="4" t="s">
        <v>31</v>
      </c>
      <c r="C46" s="7">
        <v>0</v>
      </c>
      <c r="D46" s="7">
        <v>20</v>
      </c>
      <c r="E46" s="7">
        <f t="shared" si="13"/>
        <v>20</v>
      </c>
      <c r="F46" s="7">
        <v>0</v>
      </c>
      <c r="G46" s="7">
        <v>31.4</v>
      </c>
      <c r="H46" s="7">
        <f t="shared" si="14"/>
        <v>31.4</v>
      </c>
      <c r="I46" s="7">
        <v>0</v>
      </c>
      <c r="J46" s="7">
        <f t="shared" si="4"/>
        <v>1569.9999999999998</v>
      </c>
    </row>
    <row r="47" spans="1:10" s="2" customFormat="1" ht="21" customHeight="1" x14ac:dyDescent="0.45">
      <c r="A47" s="37"/>
      <c r="B47" s="5" t="s">
        <v>32</v>
      </c>
      <c r="C47" s="9">
        <f>SUM(C39:C46)</f>
        <v>5255.5</v>
      </c>
      <c r="D47" s="9">
        <f t="shared" ref="D47:H47" si="15">SUM(D39:D46)</f>
        <v>1512</v>
      </c>
      <c r="E47" s="9">
        <f t="shared" si="15"/>
        <v>6767.5</v>
      </c>
      <c r="F47" s="9">
        <f t="shared" si="15"/>
        <v>62360</v>
      </c>
      <c r="G47" s="9">
        <f t="shared" si="15"/>
        <v>2716.4</v>
      </c>
      <c r="H47" s="9">
        <f t="shared" si="15"/>
        <v>65076.4</v>
      </c>
      <c r="I47" s="9">
        <f t="shared" si="4"/>
        <v>11865.664541908476</v>
      </c>
      <c r="J47" s="9">
        <f t="shared" si="4"/>
        <v>1796.5608465608466</v>
      </c>
    </row>
    <row r="48" spans="1:10" s="2" customFormat="1" ht="21" customHeight="1" x14ac:dyDescent="0.45">
      <c r="A48" s="6"/>
      <c r="B48" s="5" t="s">
        <v>64</v>
      </c>
      <c r="C48" s="9">
        <v>98</v>
      </c>
      <c r="D48" s="9">
        <v>0</v>
      </c>
      <c r="E48" s="9">
        <f>SUM(C48:D48)</f>
        <v>98</v>
      </c>
      <c r="F48" s="9">
        <v>460</v>
      </c>
      <c r="G48" s="9">
        <v>0</v>
      </c>
      <c r="H48" s="9">
        <f>SUM(F48:G48)</f>
        <v>460</v>
      </c>
      <c r="I48" s="9">
        <f t="shared" si="4"/>
        <v>4693.8775510204086</v>
      </c>
      <c r="J48" s="9">
        <v>0</v>
      </c>
    </row>
    <row r="49" spans="1:10" s="1" customFormat="1" ht="21" customHeight="1" x14ac:dyDescent="0.5">
      <c r="A49" s="38" t="s">
        <v>33</v>
      </c>
      <c r="B49" s="39"/>
      <c r="C49" s="10">
        <f t="shared" ref="C49:H49" si="16">SUM(C7+C13+C18+C31+C38+C47+C48)</f>
        <v>19347.5</v>
      </c>
      <c r="D49" s="10">
        <f t="shared" si="16"/>
        <v>71617</v>
      </c>
      <c r="E49" s="10">
        <f t="shared" si="16"/>
        <v>90964.5</v>
      </c>
      <c r="F49" s="10">
        <f t="shared" si="16"/>
        <v>405767.4</v>
      </c>
      <c r="G49" s="10">
        <f t="shared" si="16"/>
        <v>94379.4</v>
      </c>
      <c r="H49" s="10">
        <f t="shared" si="16"/>
        <v>500146.80000000005</v>
      </c>
      <c r="I49" s="10">
        <f t="shared" si="4"/>
        <v>20972.601111254688</v>
      </c>
      <c r="J49" s="10">
        <f t="shared" si="4"/>
        <v>1317.8351508719998</v>
      </c>
    </row>
    <row r="51" spans="1:10" ht="22.5" customHeight="1" x14ac:dyDescent="0.7">
      <c r="B51" s="25"/>
      <c r="C51" s="25"/>
      <c r="D51" s="17"/>
      <c r="E51" s="25"/>
      <c r="F51" s="25"/>
      <c r="G51" s="17"/>
      <c r="H51" s="25"/>
      <c r="I51" s="25"/>
      <c r="J51" s="19"/>
    </row>
    <row r="52" spans="1:10" ht="18.75" customHeight="1" x14ac:dyDescent="0.7">
      <c r="B52" s="25"/>
      <c r="C52" s="25"/>
      <c r="D52" s="17"/>
      <c r="E52" s="25"/>
      <c r="F52" s="25"/>
      <c r="G52" s="17"/>
      <c r="H52" s="25"/>
      <c r="I52" s="25"/>
      <c r="J52" s="19"/>
    </row>
    <row r="53" spans="1:10" ht="25.5" x14ac:dyDescent="0.7">
      <c r="B53" s="26"/>
      <c r="C53" s="26"/>
      <c r="D53" s="18"/>
      <c r="E53" s="25"/>
      <c r="F53" s="25"/>
      <c r="G53" s="17"/>
      <c r="H53" s="26"/>
      <c r="I53" s="26"/>
      <c r="J53" s="20"/>
    </row>
    <row r="55" spans="1:10" ht="25.5" x14ac:dyDescent="0.7">
      <c r="F55" s="24"/>
      <c r="G55" s="24"/>
    </row>
    <row r="56" spans="1:10" ht="25.5" x14ac:dyDescent="0.7">
      <c r="F56" s="24"/>
      <c r="G56" s="24"/>
    </row>
    <row r="57" spans="1:10" ht="25.5" x14ac:dyDescent="0.7">
      <c r="F57" s="24"/>
      <c r="G57" s="24"/>
    </row>
  </sheetData>
  <mergeCells count="24">
    <mergeCell ref="A49:B49"/>
    <mergeCell ref="A1:J1"/>
    <mergeCell ref="A2:B3"/>
    <mergeCell ref="C2:E2"/>
    <mergeCell ref="F2:H2"/>
    <mergeCell ref="I2:J2"/>
    <mergeCell ref="A4:A7"/>
    <mergeCell ref="A8:A13"/>
    <mergeCell ref="A14:A18"/>
    <mergeCell ref="A19:A31"/>
    <mergeCell ref="A32:A38"/>
    <mergeCell ref="A39:A47"/>
    <mergeCell ref="F57:G57"/>
    <mergeCell ref="B51:C51"/>
    <mergeCell ref="E51:F51"/>
    <mergeCell ref="H51:I51"/>
    <mergeCell ref="B52:C52"/>
    <mergeCell ref="E52:F52"/>
    <mergeCell ref="H52:I52"/>
    <mergeCell ref="B53:C53"/>
    <mergeCell ref="E53:F53"/>
    <mergeCell ref="H53:I53"/>
    <mergeCell ref="F55:G55"/>
    <mergeCell ref="F56:G56"/>
  </mergeCells>
  <printOptions horizontalCentered="1" verticalCentered="1"/>
  <pageMargins left="0.196850393700787" right="0.39370078740157499" top="0.39370078740157499" bottom="0.39370078740157499" header="0.31496062992126" footer="0.31496062992126"/>
  <pageSetup paperSize="9" scale="7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rightToLeft="1" tabSelected="1" topLeftCell="A31" zoomScale="86" zoomScaleNormal="86" workbookViewId="0">
      <selection activeCell="I54" sqref="I54"/>
    </sheetView>
  </sheetViews>
  <sheetFormatPr defaultColWidth="9.140625" defaultRowHeight="18" x14ac:dyDescent="0.45"/>
  <cols>
    <col min="1" max="1" width="9.140625" style="2"/>
    <col min="2" max="2" width="18" style="2" customWidth="1"/>
    <col min="3" max="3" width="9.7109375" style="12" customWidth="1"/>
    <col min="4" max="5" width="11" style="12" customWidth="1"/>
    <col min="6" max="6" width="12.7109375" style="12" customWidth="1"/>
    <col min="7" max="7" width="13" style="12" customWidth="1"/>
    <col min="8" max="8" width="14.28515625" style="12" customWidth="1"/>
    <col min="9" max="10" width="11" style="12" customWidth="1"/>
    <col min="11" max="16384" width="9.140625" style="2"/>
  </cols>
  <sheetData>
    <row r="1" spans="1:10" s="3" customFormat="1" ht="31.5" customHeight="1" x14ac:dyDescent="0.55000000000000004">
      <c r="A1" s="27" t="s">
        <v>76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s="1" customFormat="1" ht="21" customHeight="1" x14ac:dyDescent="0.5">
      <c r="A2" s="28" t="s">
        <v>0</v>
      </c>
      <c r="B2" s="29"/>
      <c r="C2" s="32" t="s">
        <v>57</v>
      </c>
      <c r="D2" s="33"/>
      <c r="E2" s="34"/>
      <c r="F2" s="32" t="s">
        <v>58</v>
      </c>
      <c r="G2" s="33"/>
      <c r="H2" s="34"/>
      <c r="I2" s="32" t="s">
        <v>59</v>
      </c>
      <c r="J2" s="34"/>
    </row>
    <row r="3" spans="1:10" s="1" customFormat="1" ht="21" customHeight="1" x14ac:dyDescent="0.5">
      <c r="A3" s="30"/>
      <c r="B3" s="31"/>
      <c r="C3" s="8" t="s">
        <v>4</v>
      </c>
      <c r="D3" s="8" t="s">
        <v>5</v>
      </c>
      <c r="E3" s="8" t="s">
        <v>6</v>
      </c>
      <c r="F3" s="8" t="s">
        <v>4</v>
      </c>
      <c r="G3" s="8" t="s">
        <v>5</v>
      </c>
      <c r="H3" s="8" t="s">
        <v>6</v>
      </c>
      <c r="I3" s="8" t="s">
        <v>4</v>
      </c>
      <c r="J3" s="8" t="s">
        <v>5</v>
      </c>
    </row>
    <row r="4" spans="1:10" ht="21" customHeight="1" x14ac:dyDescent="0.45">
      <c r="A4" s="35" t="s">
        <v>34</v>
      </c>
      <c r="B4" s="4" t="s">
        <v>7</v>
      </c>
      <c r="C4" s="7">
        <f>SUM(زنجان!C4+ماهنشان!C4+خرمدره!C4+خدابنده!C4+ابهر!C4+طارم!C4+'سلطانیه '!C4+ایجرود!C4)</f>
        <v>18450</v>
      </c>
      <c r="D4" s="7">
        <f>SUM(زنجان!D4+ماهنشان!D4+خرمدره!D4+خدابنده!D4+ابهر!D4+طارم!D4+'سلطانیه '!D4+ایجرود!D4)</f>
        <v>291074</v>
      </c>
      <c r="E4" s="7">
        <f>SUM(C4:D4)</f>
        <v>309524</v>
      </c>
      <c r="F4" s="7">
        <f>SUM(زنجان!F4+ماهنشان!F4+خرمدره!F4+خدابنده!F4+ابهر!F4+طارم!F4+'سلطانیه '!F4+ایجرود!F4)</f>
        <v>90399</v>
      </c>
      <c r="G4" s="7">
        <f>SUM(زنجان!G4+ماهنشان!G4+خرمدره!G4+خدابنده!G4+ابهر!G4+طارم!G4+'سلطانیه '!G4+ایجرود!G4)</f>
        <v>455549</v>
      </c>
      <c r="H4" s="7">
        <f>SUM(F4:G4)</f>
        <v>545948</v>
      </c>
      <c r="I4" s="7">
        <f>(F4/C4)*1000</f>
        <v>4899.6747967479669</v>
      </c>
      <c r="J4" s="7">
        <f>(G4/D4)*1000</f>
        <v>1565.062492699451</v>
      </c>
    </row>
    <row r="5" spans="1:10" ht="21" customHeight="1" x14ac:dyDescent="0.45">
      <c r="A5" s="36"/>
      <c r="B5" s="4" t="s">
        <v>8</v>
      </c>
      <c r="C5" s="7">
        <f>SUM(زنجان!C5+ماهنشان!C5+خرمدره!C5+خدابنده!C5+ابهر!C5+طارم!C5+'سلطانیه '!C5+ایجرود!C5)</f>
        <v>14600</v>
      </c>
      <c r="D5" s="7">
        <f>SUM(زنجان!D5+ماهنشان!D5+خرمدره!D5+خدابنده!D5+ابهر!D5+طارم!D5+'سلطانیه '!D5+ایجرود!D5)</f>
        <v>38000</v>
      </c>
      <c r="E5" s="7">
        <f t="shared" ref="E5:E6" si="0">SUM(C5:D5)</f>
        <v>52600</v>
      </c>
      <c r="F5" s="7">
        <f>SUM(زنجان!F5+ماهنشان!F5+خرمدره!F5+خدابنده!F5+ابهر!F5+طارم!F5+'سلطانیه '!F5+ایجرود!F5)</f>
        <v>59120</v>
      </c>
      <c r="G5" s="7">
        <f>SUM(زنجان!G5+ماهنشان!G5+خرمدره!G5+خدابنده!G5+ابهر!G5+طارم!G5+'سلطانیه '!G5+ایجرود!G5)</f>
        <v>41811</v>
      </c>
      <c r="H5" s="7">
        <f t="shared" ref="H5:H6" si="1">SUM(F5:G5)</f>
        <v>100931</v>
      </c>
      <c r="I5" s="7">
        <f t="shared" ref="I5:J49" si="2">(F5/C5)*1000</f>
        <v>4049.3150684931506</v>
      </c>
      <c r="J5" s="7">
        <f t="shared" si="2"/>
        <v>1100.2894736842106</v>
      </c>
    </row>
    <row r="6" spans="1:10" ht="21" customHeight="1" x14ac:dyDescent="0.45">
      <c r="A6" s="36"/>
      <c r="B6" s="4" t="s">
        <v>9</v>
      </c>
      <c r="C6" s="7">
        <f>SUM(زنجان!C6+ماهنشان!C6+خرمدره!C6+خدابنده!C6+ابهر!C6+طارم!C6+'سلطانیه '!C6+ایجرود!C6)</f>
        <v>2650</v>
      </c>
      <c r="D6" s="7">
        <f>SUM(زنجان!D6+ماهنشان!D6+خرمدره!D6+خدابنده!D6+ابهر!D6+طارم!D6+'سلطانیه '!D6+ایجرود!D6)</f>
        <v>0</v>
      </c>
      <c r="E6" s="7">
        <f t="shared" si="0"/>
        <v>2650</v>
      </c>
      <c r="F6" s="7">
        <f>SUM(زنجان!F6+ماهنشان!F6+خرمدره!F6+خدابنده!F6+ابهر!F6+طارم!F6+'سلطانیه '!F6+ایجرود!F6)</f>
        <v>10228.4</v>
      </c>
      <c r="G6" s="7">
        <f>SUM(زنجان!G6+ماهنشان!G6+خرمدره!G6+خدابنده!G6+ابهر!G6+طارم!G6+'سلطانیه '!G6+ایجرود!G6)</f>
        <v>0</v>
      </c>
      <c r="H6" s="7">
        <f t="shared" si="1"/>
        <v>10228.4</v>
      </c>
      <c r="I6" s="7">
        <f t="shared" si="2"/>
        <v>3859.7735849056598</v>
      </c>
      <c r="J6" s="7">
        <v>0</v>
      </c>
    </row>
    <row r="7" spans="1:10" ht="21" customHeight="1" x14ac:dyDescent="0.45">
      <c r="A7" s="37"/>
      <c r="B7" s="5" t="s">
        <v>10</v>
      </c>
      <c r="C7" s="9">
        <f t="shared" ref="C7:G7" si="3">SUM(C4:C6)</f>
        <v>35700</v>
      </c>
      <c r="D7" s="9">
        <f t="shared" si="3"/>
        <v>329074</v>
      </c>
      <c r="E7" s="9">
        <f t="shared" si="3"/>
        <v>364774</v>
      </c>
      <c r="F7" s="9">
        <f t="shared" si="3"/>
        <v>159747.4</v>
      </c>
      <c r="G7" s="9">
        <f t="shared" si="3"/>
        <v>497360</v>
      </c>
      <c r="H7" s="9">
        <f>SUM(H4:H6)</f>
        <v>657107.4</v>
      </c>
      <c r="I7" s="9">
        <f t="shared" si="2"/>
        <v>4474.7170868347339</v>
      </c>
      <c r="J7" s="9">
        <f t="shared" si="2"/>
        <v>1511.3925743145919</v>
      </c>
    </row>
    <row r="8" spans="1:10" ht="21" customHeight="1" x14ac:dyDescent="0.45">
      <c r="A8" s="35" t="s">
        <v>35</v>
      </c>
      <c r="B8" s="4" t="s">
        <v>11</v>
      </c>
      <c r="C8" s="7">
        <f>SUM(زنجان!C8+ماهنشان!C8+خرمدره!C8+خدابنده!C8+ابهر!C8+طارم!C8+'سلطانیه '!C8+ایجرود!C8)</f>
        <v>55.5</v>
      </c>
      <c r="D8" s="7">
        <f>SUM(زنجان!D8+ماهنشان!D8+خرمدره!D8+خدابنده!D8+ابهر!D8+طارم!D8+'سلطانیه '!D8+ایجرود!D8)</f>
        <v>9836</v>
      </c>
      <c r="E8" s="7">
        <f>SUM(C8:D8)</f>
        <v>9891.5</v>
      </c>
      <c r="F8" s="7">
        <f>SUM(زنجان!F8+ماهنشان!F8+خرمدره!F8+خدابنده!F8+ابهر!F8+طارم!F8+'سلطانیه '!F8+ایجرود!F8)</f>
        <v>54.75</v>
      </c>
      <c r="G8" s="7">
        <f>SUM(زنجان!G8+ماهنشان!G8+خرمدره!G8+خدابنده!G8+ابهر!G8+طارم!G8+'سلطانیه '!G8+ایجرود!G8)</f>
        <v>4317</v>
      </c>
      <c r="H8" s="7">
        <f>SUM(F8:G8)</f>
        <v>4371.75</v>
      </c>
      <c r="I8" s="7">
        <f t="shared" si="2"/>
        <v>986.48648648648657</v>
      </c>
      <c r="J8" s="7">
        <f t="shared" si="2"/>
        <v>438.89792598617322</v>
      </c>
    </row>
    <row r="9" spans="1:10" ht="21" customHeight="1" x14ac:dyDescent="0.45">
      <c r="A9" s="36"/>
      <c r="B9" s="4" t="s">
        <v>12</v>
      </c>
      <c r="C9" s="7">
        <f>SUM(زنجان!C9+ماهنشان!C9+خرمدره!C9+خدابنده!C9+ابهر!C9+طارم!C9+'سلطانیه '!C9+ایجرود!C9)</f>
        <v>13758</v>
      </c>
      <c r="D9" s="7">
        <f>SUM(زنجان!D9+ماهنشان!D9+خرمدره!D9+خدابنده!D9+ابهر!D9+طارم!D9+'سلطانیه '!D9+ایجرود!D9)</f>
        <v>0</v>
      </c>
      <c r="E9" s="7">
        <f t="shared" ref="E9:E12" si="4">SUM(C9:D9)</f>
        <v>13758</v>
      </c>
      <c r="F9" s="7">
        <f>SUM(زنجان!F9+ماهنشان!F9+خرمدره!F9+خدابنده!F9+ابهر!F9+طارم!F9+'سلطانیه '!F9+ایجرود!F9)</f>
        <v>37210.5</v>
      </c>
      <c r="G9" s="7">
        <f>SUM(زنجان!G9+ماهنشان!G9+خرمدره!G9+خدابنده!G9+ابهر!G9+طارم!G9+'سلطانیه '!G9+ایجرود!G9)</f>
        <v>0</v>
      </c>
      <c r="H9" s="7">
        <f t="shared" ref="H9:H12" si="5">SUM(F9:G9)</f>
        <v>37210.5</v>
      </c>
      <c r="I9" s="7">
        <f t="shared" si="2"/>
        <v>2704.6445704317489</v>
      </c>
      <c r="J9" s="7">
        <v>0</v>
      </c>
    </row>
    <row r="10" spans="1:10" ht="21" customHeight="1" x14ac:dyDescent="0.45">
      <c r="A10" s="36"/>
      <c r="B10" s="4" t="s">
        <v>13</v>
      </c>
      <c r="C10" s="7">
        <f>SUM(زنجان!C10+ماهنشان!C10+خرمدره!C10+خدابنده!C10+ابهر!C10+طارم!C10+'سلطانیه '!C10+ایجرود!C10)</f>
        <v>52</v>
      </c>
      <c r="D10" s="7">
        <f>SUM(زنجان!D10+ماهنشان!D10+خرمدره!D10+خدابنده!D10+ابهر!D10+طارم!D10+'سلطانیه '!D10+ایجرود!D10)</f>
        <v>8947</v>
      </c>
      <c r="E10" s="7">
        <f t="shared" si="4"/>
        <v>8999</v>
      </c>
      <c r="F10" s="7">
        <f>SUM(زنجان!F10+ماهنشان!F10+خرمدره!F10+خدابنده!F10+ابهر!F10+طارم!F10+'سلطانیه '!F10+ایجرود!F10)</f>
        <v>53.5</v>
      </c>
      <c r="G10" s="7">
        <f>SUM(زنجان!G10+ماهنشان!G10+خرمدره!G10+خدابنده!G10+ابهر!G10+طارم!G10+'سلطانیه '!G10+ایجرود!G10)</f>
        <v>3843</v>
      </c>
      <c r="H10" s="7">
        <f t="shared" si="5"/>
        <v>3896.5</v>
      </c>
      <c r="I10" s="7">
        <f t="shared" si="2"/>
        <v>1028.8461538461538</v>
      </c>
      <c r="J10" s="7">
        <f t="shared" si="2"/>
        <v>429.52945121269698</v>
      </c>
    </row>
    <row r="11" spans="1:10" ht="21" customHeight="1" x14ac:dyDescent="0.45">
      <c r="A11" s="36"/>
      <c r="B11" s="4" t="s">
        <v>60</v>
      </c>
      <c r="C11" s="7">
        <f>SUM(زنجان!C11+ماهنشان!C11+خرمدره!C11+خدابنده!C11+ابهر!C11+طارم!C11+'سلطانیه '!C11+ایجرود!C11)</f>
        <v>3000</v>
      </c>
      <c r="D11" s="7">
        <f>SUM(زنجان!D11+ماهنشان!D11+خرمدره!D11+خدابنده!D11+ابهر!D11+طارم!D11+'سلطانیه '!D11+ایجرود!D11)</f>
        <v>0</v>
      </c>
      <c r="E11" s="7">
        <f t="shared" si="4"/>
        <v>3000</v>
      </c>
      <c r="F11" s="7">
        <f>SUM(زنجان!F11+ماهنشان!F11+خرمدره!F11+خدابنده!F11+ابهر!F11+طارم!F11+'سلطانیه '!F11+ایجرود!F11)</f>
        <v>9900</v>
      </c>
      <c r="G11" s="7">
        <f>SUM(زنجان!G11+ماهنشان!G11+خرمدره!G11+خدابنده!G11+ابهر!G11+طارم!G11+'سلطانیه '!G11+ایجرود!G11)</f>
        <v>0</v>
      </c>
      <c r="H11" s="7">
        <f t="shared" si="5"/>
        <v>9900</v>
      </c>
      <c r="I11" s="7">
        <f t="shared" si="2"/>
        <v>3300</v>
      </c>
      <c r="J11" s="7">
        <v>0</v>
      </c>
    </row>
    <row r="12" spans="1:10" ht="21" customHeight="1" x14ac:dyDescent="0.45">
      <c r="A12" s="36"/>
      <c r="B12" s="4" t="s">
        <v>14</v>
      </c>
      <c r="C12" s="7">
        <f>SUM(زنجان!C12+ماهنشان!C12+خرمدره!C12+خدابنده!C12+ابهر!C12+طارم!C12+'سلطانیه '!C12+ایجرود!C12)</f>
        <v>0</v>
      </c>
      <c r="D12" s="7">
        <f>SUM(زنجان!D12+ماهنشان!D12+خرمدره!D12+خدابنده!D12+ابهر!D12+طارم!D12+'سلطانیه '!D12+ایجرود!D12)</f>
        <v>0</v>
      </c>
      <c r="E12" s="7">
        <f t="shared" si="4"/>
        <v>0</v>
      </c>
      <c r="F12" s="7">
        <f>SUM(زنجان!F12+ماهنشان!F12+خرمدره!F12+خدابنده!F12+ابهر!F12+طارم!F12+'سلطانیه '!F12+ایجرود!F12)</f>
        <v>0</v>
      </c>
      <c r="G12" s="7">
        <f>SUM(زنجان!G12+ماهنشان!G12+خرمدره!G12+خدابنده!G12+ابهر!G12+طارم!G12+'سلطانیه '!G12+ایجرود!G12)</f>
        <v>0</v>
      </c>
      <c r="H12" s="7">
        <f t="shared" si="5"/>
        <v>0</v>
      </c>
      <c r="I12" s="7">
        <v>0</v>
      </c>
      <c r="J12" s="7">
        <v>0</v>
      </c>
    </row>
    <row r="13" spans="1:10" ht="21" customHeight="1" x14ac:dyDescent="0.45">
      <c r="A13" s="37"/>
      <c r="B13" s="5" t="s">
        <v>15</v>
      </c>
      <c r="C13" s="9">
        <f t="shared" ref="C13:G13" si="6">SUM(C8:C12)</f>
        <v>16865.5</v>
      </c>
      <c r="D13" s="9">
        <f t="shared" si="6"/>
        <v>18783</v>
      </c>
      <c r="E13" s="9">
        <f t="shared" si="6"/>
        <v>35648.5</v>
      </c>
      <c r="F13" s="9">
        <f t="shared" si="6"/>
        <v>47218.75</v>
      </c>
      <c r="G13" s="9">
        <f t="shared" si="6"/>
        <v>8160</v>
      </c>
      <c r="H13" s="9">
        <f>SUM(H8:H12)</f>
        <v>55378.75</v>
      </c>
      <c r="I13" s="9">
        <f t="shared" si="2"/>
        <v>2799.7242892294921</v>
      </c>
      <c r="J13" s="9">
        <f t="shared" si="2"/>
        <v>434.43539370707555</v>
      </c>
    </row>
    <row r="14" spans="1:10" ht="21" customHeight="1" x14ac:dyDescent="0.45">
      <c r="A14" s="35" t="s">
        <v>36</v>
      </c>
      <c r="B14" s="4" t="s">
        <v>16</v>
      </c>
      <c r="C14" s="7">
        <f>SUM(زنجان!C14+ماهنشان!C14+خرمدره!C14+خدابنده!C14+ابهر!C14+طارم!C14+'سلطانیه '!C14+ایجرود!C14)</f>
        <v>8</v>
      </c>
      <c r="D14" s="7">
        <f>SUM(زنجان!D14+ماهنشان!D14+خرمدره!D14+خدابنده!D14+ابهر!D14+طارم!D14+'سلطانیه '!D14+ایجرود!D14)</f>
        <v>0</v>
      </c>
      <c r="E14" s="7">
        <f>SUM(C14:D14)</f>
        <v>8</v>
      </c>
      <c r="F14" s="7">
        <f>SUM(زنجان!F14+ماهنشان!F14+خرمدره!F14+خدابنده!F14+ابهر!F14+طارم!F14+'سلطانیه '!F14+ایجرود!F14)</f>
        <v>365</v>
      </c>
      <c r="G14" s="7">
        <f>SUM(زنجان!G14+ماهنشان!G14+خرمدره!G14+خدابنده!G14+ابهر!G14+طارم!G14+'سلطانیه '!G14+ایجرود!G14)</f>
        <v>0</v>
      </c>
      <c r="H14" s="7">
        <f>SUM(F14:G14)</f>
        <v>365</v>
      </c>
      <c r="I14" s="7">
        <f t="shared" si="2"/>
        <v>45625</v>
      </c>
      <c r="J14" s="7">
        <v>0</v>
      </c>
    </row>
    <row r="15" spans="1:10" ht="21" customHeight="1" x14ac:dyDescent="0.45">
      <c r="A15" s="36"/>
      <c r="B15" s="4" t="s">
        <v>17</v>
      </c>
      <c r="C15" s="7">
        <f>SUM(زنجان!C15+ماهنشان!C15+خرمدره!C15+خدابنده!C15+ابهر!C15+طارم!C15+'سلطانیه '!C15+ایجرود!C15)</f>
        <v>120</v>
      </c>
      <c r="D15" s="7">
        <f>SUM(زنجان!D15+ماهنشان!D15+خرمدره!D15+خدابنده!D15+ابهر!D15+طارم!D15+'سلطانیه '!D15+ایجرود!D15)</f>
        <v>0</v>
      </c>
      <c r="E15" s="7">
        <f t="shared" ref="E15:E17" si="7">SUM(C15:D15)</f>
        <v>120</v>
      </c>
      <c r="F15" s="7">
        <f>SUM(زنجان!F15+ماهنشان!F15+خرمدره!F15+خدابنده!F15+ابهر!F15+طارم!F15+'سلطانیه '!F15+ایجرود!F15)</f>
        <v>146</v>
      </c>
      <c r="G15" s="7">
        <f>SUM(زنجان!G15+ماهنشان!G15+خرمدره!G15+خدابنده!G15+ابهر!G15+طارم!G15+'سلطانیه '!G15+ایجرود!G15)</f>
        <v>0</v>
      </c>
      <c r="H15" s="7">
        <f t="shared" ref="H15:H17" si="8">SUM(F15:G15)</f>
        <v>146</v>
      </c>
      <c r="I15" s="7">
        <f t="shared" si="2"/>
        <v>1216.6666666666665</v>
      </c>
      <c r="J15" s="7">
        <v>0</v>
      </c>
    </row>
    <row r="16" spans="1:10" ht="21" customHeight="1" x14ac:dyDescent="0.45">
      <c r="A16" s="36"/>
      <c r="B16" s="4" t="s">
        <v>18</v>
      </c>
      <c r="C16" s="7">
        <f>SUM(زنجان!C16+ماهنشان!C16+خرمدره!C16+خدابنده!C16+ابهر!C16+طارم!C16+'سلطانیه '!C16+ایجرود!C16)</f>
        <v>370</v>
      </c>
      <c r="D16" s="7">
        <f>SUM(زنجان!D16+ماهنشان!D16+خرمدره!D16+خدابنده!D16+ابهر!D16+طارم!D16+'سلطانیه '!D16+ایجرود!D16)</f>
        <v>0</v>
      </c>
      <c r="E16" s="7">
        <f t="shared" si="7"/>
        <v>370</v>
      </c>
      <c r="F16" s="7">
        <f>SUM(زنجان!F16+ماهنشان!F16+خرمدره!F16+خدابنده!F16+ابهر!F16+طارم!F16+'سلطانیه '!F16+ایجرود!F16)</f>
        <v>390</v>
      </c>
      <c r="G16" s="7">
        <f>SUM(زنجان!G16+ماهنشان!G16+خرمدره!G16+خدابنده!G16+ابهر!G16+طارم!G16+'سلطانیه '!G16+ایجرود!G16)</f>
        <v>0</v>
      </c>
      <c r="H16" s="7">
        <f t="shared" si="8"/>
        <v>390</v>
      </c>
      <c r="I16" s="7">
        <f t="shared" si="2"/>
        <v>1054.0540540540539</v>
      </c>
      <c r="J16" s="7">
        <v>0</v>
      </c>
    </row>
    <row r="17" spans="1:10" ht="21" customHeight="1" x14ac:dyDescent="0.45">
      <c r="A17" s="36"/>
      <c r="B17" s="4" t="s">
        <v>41</v>
      </c>
      <c r="C17" s="7">
        <f>SUM(زنجان!C17+ماهنشان!C17+خرمدره!C17+خدابنده!C17+ابهر!C17+طارم!C17+'سلطانیه '!C17+ایجرود!C17)</f>
        <v>0</v>
      </c>
      <c r="D17" s="7">
        <f>SUM(زنجان!D17+ماهنشان!D17+خرمدره!D17+خدابنده!D17+ابهر!D17+طارم!D17+'سلطانیه '!D17+ایجرود!D17)</f>
        <v>2419</v>
      </c>
      <c r="E17" s="7">
        <f t="shared" si="7"/>
        <v>2419</v>
      </c>
      <c r="F17" s="7">
        <f>SUM(زنجان!F17+ماهنشان!F17+خرمدره!F17+خدابنده!F17+ابهر!F17+طارم!F17+'سلطانیه '!F17+ایجرود!F17)</f>
        <v>0</v>
      </c>
      <c r="G17" s="7">
        <f>SUM(زنجان!G17+ماهنشان!G17+خرمدره!G17+خدابنده!G17+ابهر!G17+طارم!G17+'سلطانیه '!G17+ایجرود!G17)</f>
        <v>1320</v>
      </c>
      <c r="H17" s="7">
        <f t="shared" si="8"/>
        <v>1320</v>
      </c>
      <c r="I17" s="7">
        <v>0</v>
      </c>
      <c r="J17" s="7">
        <f t="shared" si="2"/>
        <v>545.68003307151719</v>
      </c>
    </row>
    <row r="18" spans="1:10" ht="21" customHeight="1" x14ac:dyDescent="0.45">
      <c r="A18" s="37"/>
      <c r="B18" s="5" t="s">
        <v>19</v>
      </c>
      <c r="C18" s="9">
        <f>SUM(C14:C17)</f>
        <v>498</v>
      </c>
      <c r="D18" s="9">
        <f t="shared" ref="D18:G18" si="9">SUM(D14:D17)</f>
        <v>2419</v>
      </c>
      <c r="E18" s="9">
        <f t="shared" si="9"/>
        <v>2917</v>
      </c>
      <c r="F18" s="9">
        <f t="shared" si="9"/>
        <v>901</v>
      </c>
      <c r="G18" s="9">
        <f t="shared" si="9"/>
        <v>1320</v>
      </c>
      <c r="H18" s="9">
        <f>SUM(H14:H17)</f>
        <v>2221</v>
      </c>
      <c r="I18" s="9">
        <f t="shared" si="2"/>
        <v>1809.2369477911648</v>
      </c>
      <c r="J18" s="9">
        <f t="shared" si="2"/>
        <v>545.68003307151719</v>
      </c>
    </row>
    <row r="19" spans="1:10" ht="21" customHeight="1" x14ac:dyDescent="0.45">
      <c r="A19" s="35" t="s">
        <v>37</v>
      </c>
      <c r="B19" s="4" t="s">
        <v>20</v>
      </c>
      <c r="C19" s="7">
        <f>SUM(زنجان!C19+ماهنشان!C19+خرمدره!C19+خدابنده!C19+ابهر!C19+طارم!C19+'سلطانیه '!C19+ایجرود!C19)</f>
        <v>7220</v>
      </c>
      <c r="D19" s="7">
        <f>SUM(زنجان!D19+ماهنشان!D19+خرمدره!D19+خدابنده!D19+ابهر!D19+طارم!D19+'سلطانیه '!D19+ایجرود!D19)</f>
        <v>0</v>
      </c>
      <c r="E19" s="7">
        <f>SUM(زنجان!E19+ماهنشان!E19+خرمدره!E19+خدابنده!E19+ابهر!E19+طارم!E19+'سلطانیه '!E19+ایجرود!E19)</f>
        <v>7220</v>
      </c>
      <c r="F19" s="7">
        <f>SUM(زنجان!F19+ماهنشان!F19+خرمدره!F19+خدابنده!F19+ابهر!F19+طارم!F19+'سلطانیه '!F19+ایجرود!F19)</f>
        <v>297530</v>
      </c>
      <c r="G19" s="7">
        <f>SUM(زنجان!G19+ماهنشان!G19+خرمدره!G19+خدابنده!G19+ابهر!G19+طارم!G19+'سلطانیه '!G19+ایجرود!G19)</f>
        <v>0</v>
      </c>
      <c r="H19" s="7">
        <f>SUM(زنجان!H19+ماهنشان!H19+خرمدره!H19+خدابنده!H19+ابهر!H19+طارم!H19+'سلطانیه '!H19+ایجرود!H19)</f>
        <v>297530</v>
      </c>
      <c r="I19" s="7">
        <f t="shared" si="2"/>
        <v>41209.141274238231</v>
      </c>
      <c r="J19" s="7">
        <v>0</v>
      </c>
    </row>
    <row r="20" spans="1:10" ht="21" customHeight="1" x14ac:dyDescent="0.45">
      <c r="A20" s="36"/>
      <c r="B20" s="4" t="s">
        <v>21</v>
      </c>
      <c r="C20" s="7">
        <f>SUM(زنجان!C20+ماهنشان!C20+خرمدره!C20+خدابنده!C20+ابهر!C20+طارم!C20+'سلطانیه '!C20+ایجرود!C20)</f>
        <v>2200</v>
      </c>
      <c r="D20" s="7">
        <f>SUM(زنجان!D20+ماهنشان!D20+خرمدره!D20+خدابنده!D20+ابهر!D20+طارم!D20+'سلطانیه '!D20+ایجرود!D20)</f>
        <v>0</v>
      </c>
      <c r="E20" s="7">
        <f>SUM(زنجان!E20+ماهنشان!E20+خرمدره!E20+خدابنده!E20+ابهر!E20+طارم!E20+'سلطانیه '!E20+ایجرود!E20)</f>
        <v>2200</v>
      </c>
      <c r="F20" s="7">
        <f>SUM(زنجان!F20+ماهنشان!F20+خرمدره!F20+خدابنده!F20+ابهر!F20+طارم!F20+'سلطانیه '!F20+ایجرود!F20)</f>
        <v>120725</v>
      </c>
      <c r="G20" s="7">
        <f>SUM(زنجان!G20+ماهنشان!G20+خرمدره!G20+خدابنده!G20+ابهر!G20+طارم!G20+'سلطانیه '!G20+ایجرود!G20)</f>
        <v>0</v>
      </c>
      <c r="H20" s="7">
        <f>SUM(زنجان!H20+ماهنشان!H20+خرمدره!H20+خدابنده!H20+ابهر!H20+طارم!H20+'سلطانیه '!H20+ایجرود!H20)</f>
        <v>120725</v>
      </c>
      <c r="I20" s="7">
        <f t="shared" si="2"/>
        <v>54875</v>
      </c>
      <c r="J20" s="7">
        <v>0</v>
      </c>
    </row>
    <row r="21" spans="1:10" ht="21" customHeight="1" x14ac:dyDescent="0.45">
      <c r="A21" s="36"/>
      <c r="B21" s="4" t="s">
        <v>22</v>
      </c>
      <c r="C21" s="7">
        <f>SUM(زنجان!C21+ماهنشان!C21+خرمدره!C21+خدابنده!C21+ابهر!C21+طارم!C21+'سلطانیه '!C21+ایجرود!C21)</f>
        <v>5060</v>
      </c>
      <c r="D21" s="7">
        <f>SUM(زنجان!D21+ماهنشان!D21+خرمدره!D21+خدابنده!D21+ابهر!D21+طارم!D21+'سلطانیه '!D21+ایجرود!D21)</f>
        <v>0</v>
      </c>
      <c r="E21" s="7">
        <f>SUM(زنجان!E21+ماهنشان!E21+خرمدره!E21+خدابنده!E21+ابهر!E21+طارم!E21+'سلطانیه '!E21+ایجرود!E21)</f>
        <v>5060</v>
      </c>
      <c r="F21" s="7">
        <f>SUM(زنجان!F21+ماهنشان!F21+خرمدره!F21+خدابنده!F21+ابهر!F21+طارم!F21+'سلطانیه '!F21+ایجرود!F21)</f>
        <v>303600</v>
      </c>
      <c r="G21" s="7">
        <f>SUM(زنجان!G21+ماهنشان!G21+خرمدره!G21+خدابنده!G21+ابهر!G21+طارم!G21+'سلطانیه '!G21+ایجرود!G21)</f>
        <v>0</v>
      </c>
      <c r="H21" s="7">
        <f>SUM(زنجان!H21+ماهنشان!H21+خرمدره!H21+خدابنده!H21+ابهر!H21+طارم!H21+'سلطانیه '!H21+ایجرود!H21)</f>
        <v>303600</v>
      </c>
      <c r="I21" s="7">
        <f t="shared" si="2"/>
        <v>60000</v>
      </c>
      <c r="J21" s="7">
        <v>0</v>
      </c>
    </row>
    <row r="22" spans="1:10" ht="21" customHeight="1" x14ac:dyDescent="0.45">
      <c r="A22" s="36"/>
      <c r="B22" s="4" t="s">
        <v>42</v>
      </c>
      <c r="C22" s="7">
        <f>SUM(زنجان!C22+ماهنشان!C22+خرمدره!C22+خدابنده!C22+ابهر!C22+طارم!C22+'سلطانیه '!C22+ایجرود!C22)</f>
        <v>1450</v>
      </c>
      <c r="D22" s="7">
        <f>SUM(زنجان!D22+ماهنشان!D22+خرمدره!D22+خدابنده!D22+ابهر!D22+طارم!D22+'سلطانیه '!D22+ایجرود!D22)</f>
        <v>0</v>
      </c>
      <c r="E22" s="7">
        <f>SUM(زنجان!E22+ماهنشان!E22+خرمدره!E22+خدابنده!E22+ابهر!E22+طارم!E22+'سلطانیه '!E22+ایجرود!E22)</f>
        <v>1450</v>
      </c>
      <c r="F22" s="7">
        <f>SUM(زنجان!F22+ماهنشان!F22+خرمدره!F22+خدابنده!F22+ابهر!F22+طارم!F22+'سلطانیه '!F22+ایجرود!F22)</f>
        <v>58950</v>
      </c>
      <c r="G22" s="7">
        <f>SUM(زنجان!G22+ماهنشان!G22+خرمدره!G22+خدابنده!G22+ابهر!G22+طارم!G22+'سلطانیه '!G22+ایجرود!G22)</f>
        <v>0</v>
      </c>
      <c r="H22" s="7">
        <f>SUM(زنجان!H22+ماهنشان!H22+خرمدره!H22+خدابنده!H22+ابهر!H22+طارم!H22+'سلطانیه '!H22+ایجرود!H22)</f>
        <v>58950</v>
      </c>
      <c r="I22" s="7">
        <f t="shared" si="2"/>
        <v>40655.172413793101</v>
      </c>
      <c r="J22" s="7">
        <v>0</v>
      </c>
    </row>
    <row r="23" spans="1:10" ht="21" customHeight="1" x14ac:dyDescent="0.45">
      <c r="A23" s="36"/>
      <c r="B23" s="4" t="s">
        <v>61</v>
      </c>
      <c r="C23" s="7">
        <f>SUM(زنجان!C23+ماهنشان!C23+خرمدره!C23+خدابنده!C23+ابهر!C23+طارم!C23+'سلطانیه '!C23+ایجرود!C23)</f>
        <v>159</v>
      </c>
      <c r="D23" s="7">
        <f>SUM(زنجان!D23+ماهنشان!D23+خرمدره!D23+خدابنده!D23+ابهر!D23+طارم!D23+'سلطانیه '!D23+ایجرود!D23)</f>
        <v>0</v>
      </c>
      <c r="E23" s="7">
        <f>SUM(زنجان!E23+ماهنشان!E23+خرمدره!E23+خدابنده!E23+ابهر!E23+طارم!E23+'سلطانیه '!E23+ایجرود!E23)</f>
        <v>159</v>
      </c>
      <c r="F23" s="7">
        <f>SUM(زنجان!F23+ماهنشان!F23+خرمدره!F23+خدابنده!F23+ابهر!F23+طارم!F23+'سلطانیه '!F23+ایجرود!F23)</f>
        <v>4334</v>
      </c>
      <c r="G23" s="7">
        <f>SUM(زنجان!G23+ماهنشان!G23+خرمدره!G23+خدابنده!G23+ابهر!G23+طارم!G23+'سلطانیه '!G23+ایجرود!G23)</f>
        <v>0</v>
      </c>
      <c r="H23" s="7">
        <f>SUM(زنجان!H23+ماهنشان!H23+خرمدره!H23+خدابنده!H23+ابهر!H23+طارم!H23+'سلطانیه '!H23+ایجرود!H23)</f>
        <v>4334</v>
      </c>
      <c r="I23" s="7">
        <f t="shared" si="2"/>
        <v>27257.861635220128</v>
      </c>
      <c r="J23" s="7">
        <v>0</v>
      </c>
    </row>
    <row r="24" spans="1:10" ht="21" customHeight="1" x14ac:dyDescent="0.45">
      <c r="A24" s="36"/>
      <c r="B24" s="4" t="s">
        <v>44</v>
      </c>
      <c r="C24" s="7">
        <f>SUM(زنجان!C24+ماهنشان!C24+خرمدره!C24+خدابنده!C24+ابهر!C24+طارم!C24+'سلطانیه '!C24+ایجرود!C24)</f>
        <v>80</v>
      </c>
      <c r="D24" s="7">
        <f>SUM(زنجان!D24+ماهنشان!D24+خرمدره!D24+خدابنده!D24+ابهر!D24+طارم!D24+'سلطانیه '!D24+ایجرود!D24)</f>
        <v>0</v>
      </c>
      <c r="E24" s="7">
        <f>SUM(زنجان!E24+ماهنشان!E24+خرمدره!E24+خدابنده!E24+ابهر!E24+طارم!E24+'سلطانیه '!E24+ایجرود!E24)</f>
        <v>80</v>
      </c>
      <c r="F24" s="7">
        <f>SUM(زنجان!F24+ماهنشان!F24+خرمدره!F24+خدابنده!F24+ابهر!F24+طارم!F24+'سلطانیه '!F24+ایجرود!F24)</f>
        <v>4410</v>
      </c>
      <c r="G24" s="7">
        <f>SUM(زنجان!G24+ماهنشان!G24+خرمدره!G24+خدابنده!G24+ابهر!G24+طارم!G24+'سلطانیه '!G24+ایجرود!G24)</f>
        <v>0</v>
      </c>
      <c r="H24" s="7">
        <f>SUM(زنجان!H24+ماهنشان!H24+خرمدره!H24+خدابنده!H24+ابهر!H24+طارم!H24+'سلطانیه '!H24+ایجرود!H24)</f>
        <v>4410</v>
      </c>
      <c r="I24" s="7">
        <f t="shared" si="2"/>
        <v>55125</v>
      </c>
      <c r="J24" s="7">
        <v>0</v>
      </c>
    </row>
    <row r="25" spans="1:10" ht="21" customHeight="1" x14ac:dyDescent="0.45">
      <c r="A25" s="36"/>
      <c r="B25" s="4" t="s">
        <v>62</v>
      </c>
      <c r="C25" s="7">
        <f>SUM(زنجان!C25+ماهنشان!C25+خرمدره!C25+خدابنده!C25+ابهر!C25+طارم!C25+'سلطانیه '!C25+ایجرود!C25)</f>
        <v>289</v>
      </c>
      <c r="D25" s="7">
        <f>SUM(زنجان!D25+ماهنشان!D25+خرمدره!D25+خدابنده!D25+ابهر!D25+طارم!D25+'سلطانیه '!D25+ایجرود!D25)</f>
        <v>0</v>
      </c>
      <c r="E25" s="7">
        <f>SUM(زنجان!E25+ماهنشان!E25+خرمدره!E25+خدابنده!E25+ابهر!E25+طارم!E25+'سلطانیه '!E25+ایجرود!E25)</f>
        <v>289</v>
      </c>
      <c r="F25" s="7">
        <f>SUM(زنجان!F25+ماهنشان!F25+خرمدره!F25+خدابنده!F25+ابهر!F25+طارم!F25+'سلطانیه '!F25+ایجرود!F25)</f>
        <v>9402</v>
      </c>
      <c r="G25" s="7">
        <f>SUM(زنجان!G25+ماهنشان!G25+خرمدره!G25+خدابنده!G25+ابهر!G25+طارم!G25+'سلطانیه '!G25+ایجرود!G25)</f>
        <v>0</v>
      </c>
      <c r="H25" s="7">
        <f>SUM(زنجان!H25+ماهنشان!H25+خرمدره!H25+خدابنده!H25+ابهر!H25+طارم!H25+'سلطانیه '!H25+ایجرود!H25)</f>
        <v>9402</v>
      </c>
      <c r="I25" s="7">
        <f t="shared" si="2"/>
        <v>32532.871972318339</v>
      </c>
      <c r="J25" s="7">
        <v>0</v>
      </c>
    </row>
    <row r="26" spans="1:10" ht="21" customHeight="1" x14ac:dyDescent="0.45">
      <c r="A26" s="36"/>
      <c r="B26" s="4" t="s">
        <v>46</v>
      </c>
      <c r="C26" s="7">
        <f>SUM(زنجان!C26+ماهنشان!C26+خرمدره!C26+خدابنده!C26+ابهر!C26+طارم!C26+'سلطانیه '!C26+ایجرود!C26)</f>
        <v>355</v>
      </c>
      <c r="D26" s="7">
        <f>SUM(زنجان!D26+ماهنشان!D26+خرمدره!D26+خدابنده!D26+ابهر!D26+طارم!D26+'سلطانیه '!D26+ایجرود!D26)</f>
        <v>0</v>
      </c>
      <c r="E26" s="7">
        <f>SUM(زنجان!E26+ماهنشان!E26+خرمدره!E26+خدابنده!E26+ابهر!E26+طارم!E26+'سلطانیه '!E26+ایجرود!E26)</f>
        <v>355</v>
      </c>
      <c r="F26" s="7">
        <f>SUM(زنجان!F26+ماهنشان!F26+خرمدره!F26+خدابنده!F26+ابهر!F26+طارم!F26+'سلطانیه '!F26+ایجرود!F26)</f>
        <v>12240</v>
      </c>
      <c r="G26" s="7">
        <f>SUM(زنجان!G26+ماهنشان!G26+خرمدره!G26+خدابنده!G26+ابهر!G26+طارم!G26+'سلطانیه '!G26+ایجرود!G26)</f>
        <v>0</v>
      </c>
      <c r="H26" s="7">
        <f>SUM(زنجان!H26+ماهنشان!H26+خرمدره!H26+خدابنده!H26+ابهر!H26+طارم!H26+'سلطانیه '!H26+ایجرود!H26)</f>
        <v>12240</v>
      </c>
      <c r="I26" s="7">
        <f t="shared" si="2"/>
        <v>34478.873239436616</v>
      </c>
      <c r="J26" s="7">
        <v>0</v>
      </c>
    </row>
    <row r="27" spans="1:10" ht="21" customHeight="1" x14ac:dyDescent="0.45">
      <c r="A27" s="36"/>
      <c r="B27" s="4" t="s">
        <v>47</v>
      </c>
      <c r="C27" s="7">
        <f>SUM(زنجان!C27+ماهنشان!C27+خرمدره!C27+خدابنده!C27+ابهر!C27+طارم!C27+'سلطانیه '!C27+ایجرود!C27)</f>
        <v>840</v>
      </c>
      <c r="D27" s="7">
        <f>SUM(زنجان!D27+ماهنشان!D27+خرمدره!D27+خدابنده!D27+ابهر!D27+طارم!D27+'سلطانیه '!D27+ایجرود!D27)</f>
        <v>0</v>
      </c>
      <c r="E27" s="7">
        <f>SUM(زنجان!E27+ماهنشان!E27+خرمدره!E27+خدابنده!E27+ابهر!E27+طارم!E27+'سلطانیه '!E27+ایجرود!E27)</f>
        <v>840</v>
      </c>
      <c r="F27" s="7">
        <f>SUM(زنجان!F27+ماهنشان!F27+خرمدره!F27+خدابنده!F27+ابهر!F27+طارم!F27+'سلطانیه '!F27+ایجرود!F27)</f>
        <v>7800</v>
      </c>
      <c r="G27" s="7">
        <f>SUM(زنجان!G27+ماهنشان!G27+خرمدره!G27+خدابنده!G27+ابهر!G27+طارم!G27+'سلطانیه '!G27+ایجرود!G27)</f>
        <v>0</v>
      </c>
      <c r="H27" s="7">
        <f>SUM(زنجان!H27+ماهنشان!H27+خرمدره!H27+خدابنده!H27+ابهر!H27+طارم!H27+'سلطانیه '!H27+ایجرود!H27)</f>
        <v>7800</v>
      </c>
      <c r="I27" s="7">
        <f t="shared" si="2"/>
        <v>9285.7142857142862</v>
      </c>
      <c r="J27" s="7">
        <v>0</v>
      </c>
    </row>
    <row r="28" spans="1:10" ht="21" customHeight="1" x14ac:dyDescent="0.45">
      <c r="A28" s="36"/>
      <c r="B28" s="4" t="s">
        <v>48</v>
      </c>
      <c r="C28" s="7">
        <f>SUM(زنجان!C28+ماهنشان!C28+خرمدره!C28+خدابنده!C28+ابهر!C28+طارم!C28+'سلطانیه '!C28+ایجرود!C28)</f>
        <v>407</v>
      </c>
      <c r="D28" s="7">
        <f>SUM(زنجان!D28+ماهنشان!D28+خرمدره!D28+خدابنده!D28+ابهر!D28+طارم!D28+'سلطانیه '!D28+ایجرود!D28)</f>
        <v>0</v>
      </c>
      <c r="E28" s="7">
        <f>SUM(زنجان!E28+ماهنشان!E28+خرمدره!E28+خدابنده!E28+ابهر!E28+طارم!E28+'سلطانیه '!E28+ایجرود!E28)</f>
        <v>407</v>
      </c>
      <c r="F28" s="7">
        <f>SUM(زنجان!F28+ماهنشان!F28+خرمدره!F28+خدابنده!F28+ابهر!F28+طارم!F28+'سلطانیه '!F28+ایجرود!F28)</f>
        <v>3990</v>
      </c>
      <c r="G28" s="7">
        <f>SUM(زنجان!G28+ماهنشان!G28+خرمدره!G28+خدابنده!G28+ابهر!G28+طارم!G28+'سلطانیه '!G28+ایجرود!G28)</f>
        <v>0</v>
      </c>
      <c r="H28" s="7">
        <f>SUM(زنجان!H28+ماهنشان!H28+خرمدره!H28+خدابنده!H28+ابهر!H28+طارم!H28+'سلطانیه '!H28+ایجرود!H28)</f>
        <v>3990</v>
      </c>
      <c r="I28" s="7">
        <f t="shared" si="2"/>
        <v>9803.4398034398018</v>
      </c>
      <c r="J28" s="7">
        <v>0</v>
      </c>
    </row>
    <row r="29" spans="1:10" ht="21" customHeight="1" x14ac:dyDescent="0.45">
      <c r="A29" s="36"/>
      <c r="B29" s="4" t="s">
        <v>49</v>
      </c>
      <c r="C29" s="7">
        <f>SUM(زنجان!C29+ماهنشان!C29+خرمدره!C29+خدابنده!C29+ابهر!C29+طارم!C29+'سلطانیه '!C29+ایجرود!C29)</f>
        <v>155</v>
      </c>
      <c r="D29" s="7">
        <f>SUM(زنجان!D29+ماهنشان!D29+خرمدره!D29+خدابنده!D29+ابهر!D29+طارم!D29+'سلطانیه '!D29+ایجرود!D29)</f>
        <v>0</v>
      </c>
      <c r="E29" s="7">
        <f>SUM(زنجان!E29+ماهنشان!E29+خرمدره!E29+خدابنده!E29+ابهر!E29+طارم!E29+'سلطانیه '!E29+ایجرود!E29)</f>
        <v>155</v>
      </c>
      <c r="F29" s="7">
        <f>SUM(زنجان!F29+ماهنشان!F29+خرمدره!F29+خدابنده!F29+ابهر!F29+طارم!F29+'سلطانیه '!F29+ایجرود!F29)</f>
        <v>1200</v>
      </c>
      <c r="G29" s="7">
        <f>SUM(زنجان!G29+ماهنشان!G29+خرمدره!G29+خدابنده!G29+ابهر!G29+طارم!G29+'سلطانیه '!G29+ایجرود!G29)</f>
        <v>0</v>
      </c>
      <c r="H29" s="7">
        <f>SUM(زنجان!H29+ماهنشان!H29+خرمدره!H29+خدابنده!H29+ابهر!H29+طارم!H29+'سلطانیه '!H29+ایجرود!H29)</f>
        <v>1200</v>
      </c>
      <c r="I29" s="7">
        <f t="shared" si="2"/>
        <v>7741.9354838709678</v>
      </c>
      <c r="J29" s="7">
        <v>0</v>
      </c>
    </row>
    <row r="30" spans="1:10" ht="21" customHeight="1" x14ac:dyDescent="0.45">
      <c r="A30" s="36"/>
      <c r="B30" s="4" t="s">
        <v>63</v>
      </c>
      <c r="C30" s="7">
        <f>SUM(زنجان!C30+ماهنشان!C30+خرمدره!C30+خدابنده!C30+ابهر!C30+طارم!C30+'سلطانیه '!C30+ایجرود!C30)</f>
        <v>995</v>
      </c>
      <c r="D30" s="7">
        <f>SUM(زنجان!D30+ماهنشان!D30+خرمدره!D30+خدابنده!D30+ابهر!D30+طارم!D30+'سلطانیه '!D30+ایجرود!D30)</f>
        <v>0</v>
      </c>
      <c r="E30" s="7">
        <f>SUM(زنجان!E30+ماهنشان!E30+خرمدره!E30+خدابنده!E30+ابهر!E30+طارم!E30+'سلطانیه '!E30+ایجرود!E30)</f>
        <v>995</v>
      </c>
      <c r="F30" s="7">
        <f>SUM(زنجان!F30+ماهنشان!F30+خرمدره!F30+خدابنده!F30+ابهر!F30+طارم!F30+'سلطانیه '!F30+ایجرود!F30)</f>
        <v>42105</v>
      </c>
      <c r="G30" s="7">
        <f>SUM(زنجان!G30+ماهنشان!G30+خرمدره!G30+خدابنده!G30+ابهر!G30+طارم!G30+'سلطانیه '!G30+ایجرود!G30)</f>
        <v>0</v>
      </c>
      <c r="H30" s="7">
        <f>SUM(زنجان!H30+ماهنشان!H30+خرمدره!H30+خدابنده!H30+ابهر!H30+طارم!H30+'سلطانیه '!H30+ایجرود!H30)</f>
        <v>42105</v>
      </c>
      <c r="I30" s="7">
        <f t="shared" si="2"/>
        <v>42316.582914572864</v>
      </c>
      <c r="J30" s="7">
        <v>0</v>
      </c>
    </row>
    <row r="31" spans="1:10" ht="21" customHeight="1" x14ac:dyDescent="0.45">
      <c r="A31" s="37"/>
      <c r="B31" s="5" t="s">
        <v>23</v>
      </c>
      <c r="C31" s="9">
        <f>SUM(C19:C30)</f>
        <v>19210</v>
      </c>
      <c r="D31" s="9">
        <f t="shared" ref="D31:G31" si="10">SUM(D19:D30)</f>
        <v>0</v>
      </c>
      <c r="E31" s="9">
        <f t="shared" si="10"/>
        <v>19210</v>
      </c>
      <c r="F31" s="9">
        <f t="shared" si="10"/>
        <v>866286</v>
      </c>
      <c r="G31" s="9">
        <f t="shared" si="10"/>
        <v>0</v>
      </c>
      <c r="H31" s="9">
        <f>SUM(H19:H30)</f>
        <v>866286</v>
      </c>
      <c r="I31" s="9">
        <f t="shared" si="2"/>
        <v>45095.575221238942</v>
      </c>
      <c r="J31" s="9">
        <v>0</v>
      </c>
    </row>
    <row r="32" spans="1:10" ht="21" customHeight="1" x14ac:dyDescent="0.45">
      <c r="A32" s="35" t="s">
        <v>38</v>
      </c>
      <c r="B32" s="4" t="s">
        <v>24</v>
      </c>
      <c r="C32" s="7">
        <f>SUM(زنجان!C32+ماهنشان!C32+خرمدره!C32+خدابنده!C32+ابهر!C32+طارم!C32+'سلطانیه '!C32+ایجرود!C32)</f>
        <v>750</v>
      </c>
      <c r="D32" s="7">
        <f>SUM(زنجان!D32+ماهنشان!D32+خرمدره!D32+خدابنده!D32+ابهر!D32+طارم!D32+'سلطانیه '!D32+ایجرود!D32)</f>
        <v>0</v>
      </c>
      <c r="E32" s="7">
        <f>SUM(زنجان!E32+ماهنشان!E32+خرمدره!E32+خدابنده!E32+ابهر!E32+طارم!E32+'سلطانیه '!E32+ایجرود!E32)</f>
        <v>750</v>
      </c>
      <c r="F32" s="7">
        <f>SUM(زنجان!F32+ماهنشان!F32+خرمدره!F32+خدابنده!F32+ابهر!F32+طارم!F32+'سلطانیه '!F32+ایجرود!F32)</f>
        <v>30205</v>
      </c>
      <c r="G32" s="7">
        <f>SUM(زنجان!G32+ماهنشان!G32+خرمدره!G32+خدابنده!G32+ابهر!G32+طارم!G32+'سلطانیه '!G32+ایجرود!G32)</f>
        <v>0</v>
      </c>
      <c r="H32" s="7">
        <f>SUM(زنجان!H32+ماهنشان!H32+خرمدره!H32+خدابنده!H32+ابهر!H32+طارم!H32+'سلطانیه '!H32+ایجرود!H32)</f>
        <v>30205</v>
      </c>
      <c r="I32" s="7">
        <f t="shared" si="2"/>
        <v>40273.333333333336</v>
      </c>
      <c r="J32" s="7">
        <v>0</v>
      </c>
    </row>
    <row r="33" spans="1:10" ht="21" customHeight="1" x14ac:dyDescent="0.45">
      <c r="A33" s="36"/>
      <c r="B33" s="4" t="s">
        <v>25</v>
      </c>
      <c r="C33" s="7">
        <f>SUM(زنجان!C33+ماهنشان!C33+خرمدره!C33+خدابنده!C33+ابهر!C33+طارم!C33+'سلطانیه '!C33+ایجرود!C33)</f>
        <v>1550</v>
      </c>
      <c r="D33" s="7">
        <f>SUM(زنجان!D33+ماهنشان!D33+خرمدره!D33+خدابنده!D33+ابهر!D33+طارم!D33+'سلطانیه '!D33+ایجرود!D33)</f>
        <v>0</v>
      </c>
      <c r="E33" s="7">
        <f>SUM(زنجان!E33+ماهنشان!E33+خرمدره!E33+خدابنده!E33+ابهر!E33+طارم!E33+'سلطانیه '!E33+ایجرود!E33)</f>
        <v>1550</v>
      </c>
      <c r="F33" s="7">
        <f>SUM(زنجان!F33+ماهنشان!F33+خرمدره!F33+خدابنده!F33+ابهر!F33+طارم!F33+'سلطانیه '!F33+ایجرود!F33)</f>
        <v>98950</v>
      </c>
      <c r="G33" s="7">
        <f>SUM(زنجان!G33+ماهنشان!G33+خرمدره!G33+خدابنده!G33+ابهر!G33+طارم!G33+'سلطانیه '!G33+ایجرود!G33)</f>
        <v>0</v>
      </c>
      <c r="H33" s="7">
        <f>SUM(زنجان!H33+ماهنشان!H33+خرمدره!H33+خدابنده!H33+ابهر!H33+طارم!H33+'سلطانیه '!H33+ایجرود!H33)</f>
        <v>98950</v>
      </c>
      <c r="I33" s="7">
        <f t="shared" si="2"/>
        <v>63838.709677419349</v>
      </c>
      <c r="J33" s="7">
        <v>0</v>
      </c>
    </row>
    <row r="34" spans="1:10" ht="21" customHeight="1" x14ac:dyDescent="0.45">
      <c r="A34" s="36"/>
      <c r="B34" s="4" t="s">
        <v>26</v>
      </c>
      <c r="C34" s="7">
        <f>SUM(زنجان!C34+ماهنشان!C34+خرمدره!C34+خدابنده!C34+ابهر!C34+طارم!C34+'سلطانیه '!C34+ایجرود!C34)</f>
        <v>675</v>
      </c>
      <c r="D34" s="7">
        <f>SUM(زنجان!D34+ماهنشان!D34+خرمدره!D34+خدابنده!D34+ابهر!D34+طارم!D34+'سلطانیه '!D34+ایجرود!D34)</f>
        <v>0</v>
      </c>
      <c r="E34" s="7">
        <f>SUM(زنجان!E34+ماهنشان!E34+خرمدره!E34+خدابنده!E34+ابهر!E34+طارم!E34+'سلطانیه '!E34+ایجرود!E34)</f>
        <v>675</v>
      </c>
      <c r="F34" s="7">
        <f>SUM(زنجان!F34+ماهنشان!F34+خرمدره!F34+خدابنده!F34+ابهر!F34+طارم!F34+'سلطانیه '!F34+ایجرود!F34)</f>
        <v>28411</v>
      </c>
      <c r="G34" s="7">
        <f>SUM(زنجان!G34+ماهنشان!G34+خرمدره!G34+خدابنده!G34+ابهر!G34+طارم!G34+'سلطانیه '!G34+ایجرود!G34)</f>
        <v>0</v>
      </c>
      <c r="H34" s="7">
        <f>SUM(زنجان!H34+ماهنشان!H34+خرمدره!H34+خدابنده!H34+ابهر!H34+طارم!H34+'سلطانیه '!H34+ایجرود!H34)</f>
        <v>28411</v>
      </c>
      <c r="I34" s="7">
        <f t="shared" si="2"/>
        <v>42090.370370370372</v>
      </c>
      <c r="J34" s="7">
        <v>0</v>
      </c>
    </row>
    <row r="35" spans="1:10" ht="21" customHeight="1" x14ac:dyDescent="0.45">
      <c r="A35" s="36"/>
      <c r="B35" s="4" t="s">
        <v>50</v>
      </c>
      <c r="C35" s="7">
        <f>SUM(زنجان!C35+ماهنشان!C35+خرمدره!C35+خدابنده!C35+ابهر!C35+طارم!C35+'سلطانیه '!C35+ایجرود!C35)</f>
        <v>1390</v>
      </c>
      <c r="D35" s="7">
        <f>SUM(زنجان!D35+ماهنشان!D35+خرمدره!D35+خدابنده!D35+ابهر!D35+طارم!D35+'سلطانیه '!D35+ایجرود!D35)</f>
        <v>0</v>
      </c>
      <c r="E35" s="7">
        <f>SUM(زنجان!E35+ماهنشان!E35+خرمدره!E35+خدابنده!E35+ابهر!E35+طارم!E35+'سلطانیه '!E35+ایجرود!E35)</f>
        <v>1390</v>
      </c>
      <c r="F35" s="7">
        <f>SUM(زنجان!F35+ماهنشان!F35+خرمدره!F35+خدابنده!F35+ابهر!F35+طارم!F35+'سلطانیه '!F35+ایجرود!F35)</f>
        <v>52850</v>
      </c>
      <c r="G35" s="7">
        <f>SUM(زنجان!G35+ماهنشان!G35+خرمدره!G35+خدابنده!G35+ابهر!G35+طارم!G35+'سلطانیه '!G35+ایجرود!G35)</f>
        <v>0</v>
      </c>
      <c r="H35" s="7">
        <f>SUM(زنجان!H35+ماهنشان!H35+خرمدره!H35+خدابنده!H35+ابهر!H35+طارم!H35+'سلطانیه '!H35+ایجرود!H35)</f>
        <v>52850</v>
      </c>
      <c r="I35" s="7">
        <f t="shared" si="2"/>
        <v>38021.582733812946</v>
      </c>
      <c r="J35" s="7">
        <v>0</v>
      </c>
    </row>
    <row r="36" spans="1:10" ht="21" customHeight="1" x14ac:dyDescent="0.45">
      <c r="A36" s="36"/>
      <c r="B36" s="4" t="s">
        <v>51</v>
      </c>
      <c r="C36" s="7">
        <f>SUM(زنجان!C36+ماهنشان!C36+خرمدره!C36+خدابنده!C36+ابهر!C36+طارم!C36+'سلطانیه '!C36+ایجرود!C36)</f>
        <v>100</v>
      </c>
      <c r="D36" s="7">
        <f>SUM(زنجان!D36+ماهنشان!D36+خرمدره!D36+خدابنده!D36+ابهر!D36+طارم!D36+'سلطانیه '!D36+ایجرود!D36)</f>
        <v>0</v>
      </c>
      <c r="E36" s="7">
        <f>SUM(زنجان!E36+ماهنشان!E36+خرمدره!E36+خدابنده!E36+ابهر!E36+طارم!E36+'سلطانیه '!E36+ایجرود!E36)</f>
        <v>100</v>
      </c>
      <c r="F36" s="7">
        <f>SUM(زنجان!F36+ماهنشان!F36+خرمدره!F36+خدابنده!F36+ابهر!F36+طارم!F36+'سلطانیه '!F36+ایجرود!F36)</f>
        <v>4207</v>
      </c>
      <c r="G36" s="7">
        <f>SUM(زنجان!G36+ماهنشان!G36+خرمدره!G36+خدابنده!G36+ابهر!G36+طارم!G36+'سلطانیه '!G36+ایجرود!G36)</f>
        <v>0</v>
      </c>
      <c r="H36" s="7">
        <f>SUM(زنجان!H36+ماهنشان!H36+خرمدره!H36+خدابنده!H36+ابهر!H36+طارم!H36+'سلطانیه '!H36+ایجرود!H36)</f>
        <v>4207</v>
      </c>
      <c r="I36" s="7">
        <f t="shared" si="2"/>
        <v>42070</v>
      </c>
      <c r="J36" s="7">
        <v>0</v>
      </c>
    </row>
    <row r="37" spans="1:10" ht="21" customHeight="1" x14ac:dyDescent="0.45">
      <c r="A37" s="36"/>
      <c r="B37" s="4" t="s">
        <v>27</v>
      </c>
      <c r="C37" s="7">
        <f>SUM(زنجان!C37+ماهنشان!C37+خرمدره!C37+خدابنده!C37+ابهر!C37+طارم!C37+'سلطانیه '!C37+ایجرود!C37)</f>
        <v>210</v>
      </c>
      <c r="D37" s="7">
        <f>SUM(زنجان!D37+ماهنشان!D37+خرمدره!D37+خدابنده!D37+ابهر!D37+طارم!D37+'سلطانیه '!D37+ایجرود!D37)</f>
        <v>0</v>
      </c>
      <c r="E37" s="7">
        <f>SUM(زنجان!E37+ماهنشان!E37+خرمدره!E37+خدابنده!E37+ابهر!E37+طارم!E37+'سلطانیه '!E37+ایجرود!E37)</f>
        <v>210</v>
      </c>
      <c r="F37" s="7">
        <f>SUM(زنجان!F37+ماهنشان!F37+خرمدره!F37+خدابنده!F37+ابهر!F37+طارم!F37+'سلطانیه '!F37+ایجرود!F37)</f>
        <v>6160</v>
      </c>
      <c r="G37" s="7">
        <f>SUM(زنجان!G37+ماهنشان!G37+خرمدره!G37+خدابنده!G37+ابهر!G37+طارم!G37+'سلطانیه '!G37+ایجرود!G37)</f>
        <v>0</v>
      </c>
      <c r="H37" s="7">
        <f>SUM(زنجان!H37+ماهنشان!H37+خرمدره!H37+خدابنده!H37+ابهر!H37+طارم!H37+'سلطانیه '!H37+ایجرود!H37)</f>
        <v>6160</v>
      </c>
      <c r="I37" s="7">
        <f t="shared" si="2"/>
        <v>29333.333333333332</v>
      </c>
      <c r="J37" s="7">
        <v>0</v>
      </c>
    </row>
    <row r="38" spans="1:10" ht="21" customHeight="1" x14ac:dyDescent="0.45">
      <c r="A38" s="37"/>
      <c r="B38" s="5" t="s">
        <v>28</v>
      </c>
      <c r="C38" s="23">
        <f>SUM(زنجان!C38+ماهنشان!C38+خرمدره!C38+خدابنده!C38+ابهر!C38+طارم!C38+'سلطانیه '!C38+ایجرود!C38)</f>
        <v>4675</v>
      </c>
      <c r="D38" s="23">
        <f>SUM(زنجان!D38+ماهنشان!D38+خرمدره!D38+خدابنده!D38+ابهر!D38+طارم!D38+'سلطانیه '!D38+ایجرود!D38)</f>
        <v>0</v>
      </c>
      <c r="E38" s="23">
        <f>SUM(زنجان!E38+ماهنشان!E38+خرمدره!E38+خدابنده!E38+ابهر!E38+طارم!E38+'سلطانیه '!E38+ایجرود!E38)</f>
        <v>4675</v>
      </c>
      <c r="F38" s="23">
        <f>SUM(زنجان!F38+ماهنشان!F38+خرمدره!F38+خدابنده!F38+ابهر!F38+طارم!F38+'سلطانیه '!F38+ایجرود!F38)</f>
        <v>220783</v>
      </c>
      <c r="G38" s="23">
        <f>SUM(زنجان!G38+ماهنشان!G38+خرمدره!G38+خدابنده!G38+ابهر!G38+طارم!G38+'سلطانیه '!G38+ایجرود!G38)</f>
        <v>0</v>
      </c>
      <c r="H38" s="9">
        <f>SUM(H32:H37)</f>
        <v>220783</v>
      </c>
      <c r="I38" s="9">
        <f>(F38/C38)*1000</f>
        <v>47226.310160427805</v>
      </c>
      <c r="J38" s="9">
        <v>0</v>
      </c>
    </row>
    <row r="39" spans="1:10" ht="21" customHeight="1" x14ac:dyDescent="0.45">
      <c r="A39" s="35" t="s">
        <v>39</v>
      </c>
      <c r="B39" s="4" t="s">
        <v>29</v>
      </c>
      <c r="C39" s="7">
        <f>SUM(زنجان!C39+ماهنشان!C39+خرمدره!C39+خدابنده!C39+ابهر!C39+طارم!C39+'سلطانیه '!C39+ایجرود!C39)</f>
        <v>28090</v>
      </c>
      <c r="D39" s="7">
        <f>SUM(زنجان!D39+ماهنشان!D39+خرمدره!D39+خدابنده!D39+ابهر!D39+طارم!D39+'سلطانیه '!D39+ایجرود!D39)</f>
        <v>4921</v>
      </c>
      <c r="E39" s="7">
        <f>SUM(زنجان!E39+ماهنشان!E39+خرمدره!E39+خدابنده!E39+ابهر!E39+طارم!E39+'سلطانیه '!E39+ایجرود!E39)</f>
        <v>33011</v>
      </c>
      <c r="F39" s="7">
        <f>SUM(زنجان!F39+ماهنشان!F39+خرمدره!F39+خدابنده!F39+ابهر!F39+طارم!F39+'سلطانیه '!F39+ایجرود!F39)</f>
        <v>240355</v>
      </c>
      <c r="G39" s="7">
        <f>SUM(زنجان!G39+ماهنشان!G39+خرمدره!G39+خدابنده!G39+ابهر!G39+طارم!G39+'سلطانیه '!G39+ایجرود!G39)</f>
        <v>9104.7000000000007</v>
      </c>
      <c r="H39" s="7">
        <f>SUM(زنجان!H39+ماهنشان!H39+خرمدره!H39+خدابنده!H39+ابهر!H39+طارم!H39+'سلطانیه '!H39+ایجرود!H39)</f>
        <v>249459.7</v>
      </c>
      <c r="I39" s="7">
        <f t="shared" si="2"/>
        <v>8556.6037735849059</v>
      </c>
      <c r="J39" s="7">
        <f t="shared" si="2"/>
        <v>1850.1727291200978</v>
      </c>
    </row>
    <row r="40" spans="1:10" ht="21" customHeight="1" x14ac:dyDescent="0.45">
      <c r="A40" s="36"/>
      <c r="B40" s="4" t="s">
        <v>30</v>
      </c>
      <c r="C40" s="7">
        <f>SUM(زنجان!C40+ماهنشان!C40+خرمدره!C40+خدابنده!C40+ابهر!C40+طارم!C40+'سلطانیه '!C40+ایجرود!C40)</f>
        <v>1612</v>
      </c>
      <c r="D40" s="7">
        <f>SUM(زنجان!D40+ماهنشان!D40+خرمدره!D40+خدابنده!D40+ابهر!D40+طارم!D40+'سلطانیه '!D40+ایجرود!D40)</f>
        <v>0</v>
      </c>
      <c r="E40" s="7">
        <f>SUM(زنجان!E40+ماهنشان!E40+خرمدره!E40+خدابنده!E40+ابهر!E40+طارم!E40+'سلطانیه '!E40+ایجرود!E40)</f>
        <v>1612</v>
      </c>
      <c r="F40" s="7">
        <f>SUM(زنجان!F40+ماهنشان!F40+خرمدره!F40+خدابنده!F40+ابهر!F40+طارم!F40+'سلطانیه '!F40+ایجرود!F40)</f>
        <v>91737</v>
      </c>
      <c r="G40" s="7">
        <f>SUM(زنجان!G40+ماهنشان!G40+خرمدره!G40+خدابنده!G40+ابهر!G40+طارم!G40+'سلطانیه '!G40+ایجرود!G40)</f>
        <v>0</v>
      </c>
      <c r="H40" s="7">
        <f>SUM(زنجان!H40+ماهنشان!H40+خرمدره!H40+خدابنده!H40+ابهر!H40+طارم!H40+'سلطانیه '!H40+ایجرود!H40)</f>
        <v>91737</v>
      </c>
      <c r="I40" s="7">
        <f t="shared" si="2"/>
        <v>56908.808933002481</v>
      </c>
      <c r="J40" s="7">
        <v>0</v>
      </c>
    </row>
    <row r="41" spans="1:10" ht="21" customHeight="1" x14ac:dyDescent="0.45">
      <c r="A41" s="36"/>
      <c r="B41" s="4" t="s">
        <v>52</v>
      </c>
      <c r="C41" s="7">
        <f>SUM(زنجان!C41+ماهنشان!C41+خرمدره!C41+خدابنده!C41+ابهر!C41+طارم!C41+'سلطانیه '!C41+ایجرود!C41)</f>
        <v>84.5</v>
      </c>
      <c r="D41" s="7">
        <f>SUM(زنجان!D41+ماهنشان!D41+خرمدره!D41+خدابنده!D41+ابهر!D41+طارم!D41+'سلطانیه '!D41+ایجرود!D41)</f>
        <v>0</v>
      </c>
      <c r="E41" s="7">
        <f>SUM(زنجان!E41+ماهنشان!E41+خرمدره!E41+خدابنده!E41+ابهر!E41+طارم!E41+'سلطانیه '!E41+ایجرود!E41)</f>
        <v>84.5</v>
      </c>
      <c r="F41" s="7">
        <f>SUM(زنجان!F41+ماهنشان!F41+خرمدره!F41+خدابنده!F41+ابهر!F41+طارم!F41+'سلطانیه '!F41+ایجرود!F41)</f>
        <v>4863.5</v>
      </c>
      <c r="G41" s="7">
        <f>SUM(زنجان!G41+ماهنشان!G41+خرمدره!G41+خدابنده!G41+ابهر!G41+طارم!G41+'سلطانیه '!G41+ایجرود!G41)</f>
        <v>0</v>
      </c>
      <c r="H41" s="7">
        <f>SUM(زنجان!H41+ماهنشان!H41+خرمدره!H41+خدابنده!H41+ابهر!H41+طارم!H41+'سلطانیه '!H41+ایجرود!H41)</f>
        <v>4863.5</v>
      </c>
      <c r="I41" s="7">
        <f t="shared" si="2"/>
        <v>57556.213017751485</v>
      </c>
      <c r="J41" s="7">
        <v>0</v>
      </c>
    </row>
    <row r="42" spans="1:10" ht="21" customHeight="1" x14ac:dyDescent="0.45">
      <c r="A42" s="36"/>
      <c r="B42" s="4" t="s">
        <v>53</v>
      </c>
      <c r="C42" s="7">
        <f>SUM(زنجان!C42+ماهنشان!C42+خرمدره!C42+خدابنده!C42+ابهر!C42+طارم!C42+'سلطانیه '!C42+ایجرود!C42)</f>
        <v>195</v>
      </c>
      <c r="D42" s="7">
        <f>SUM(زنجان!D42+ماهنشان!D42+خرمدره!D42+خدابنده!D42+ابهر!D42+طارم!D42+'سلطانیه '!D42+ایجرود!D42)</f>
        <v>60</v>
      </c>
      <c r="E42" s="7">
        <f>SUM(زنجان!E42+ماهنشان!E42+خرمدره!E42+خدابنده!E42+ابهر!E42+طارم!E42+'سلطانیه '!E42+ایجرود!E42)</f>
        <v>255</v>
      </c>
      <c r="F42" s="7">
        <f>SUM(زنجان!F42+ماهنشان!F42+خرمدره!F42+خدابنده!F42+ابهر!F42+طارم!F42+'سلطانیه '!F42+ایجرود!F42)</f>
        <v>1096.5</v>
      </c>
      <c r="G42" s="7">
        <f>SUM(زنجان!G42+ماهنشان!G42+خرمدره!G42+خدابنده!G42+ابهر!G42+طارم!G42+'سلطانیه '!G42+ایجرود!G42)</f>
        <v>105.19000000000001</v>
      </c>
      <c r="H42" s="7">
        <f>SUM(زنجان!H42+ماهنشان!H42+خرمدره!H42+خدابنده!H42+ابهر!H42+طارم!H42+'سلطانیه '!H42+ایجرود!H42)</f>
        <v>1201.69</v>
      </c>
      <c r="I42" s="7">
        <f t="shared" si="2"/>
        <v>5623.0769230769229</v>
      </c>
      <c r="J42" s="7">
        <f t="shared" si="2"/>
        <v>1753.1666666666667</v>
      </c>
    </row>
    <row r="43" spans="1:10" ht="21" customHeight="1" x14ac:dyDescent="0.45">
      <c r="A43" s="36"/>
      <c r="B43" s="4" t="s">
        <v>54</v>
      </c>
      <c r="C43" s="7">
        <f>SUM(زنجان!C43+ماهنشان!C43+خرمدره!C43+خدابنده!C43+ابهر!C43+طارم!C43+'سلطانیه '!C43+ایجرود!C43)</f>
        <v>60</v>
      </c>
      <c r="D43" s="7">
        <f>SUM(زنجان!D43+ماهنشان!D43+خرمدره!D43+خدابنده!D43+ابهر!D43+طارم!D43+'سلطانیه '!D43+ایجرود!D43)</f>
        <v>36</v>
      </c>
      <c r="E43" s="7">
        <f>SUM(زنجان!E43+ماهنشان!E43+خرمدره!E43+خدابنده!E43+ابهر!E43+طارم!E43+'سلطانیه '!E43+ایجرود!E43)</f>
        <v>96</v>
      </c>
      <c r="F43" s="7">
        <f>SUM(زنجان!F43+ماهنشان!F43+خرمدره!F43+خدابنده!F43+ابهر!F43+طارم!F43+'سلطانیه '!F43+ایجرود!F43)</f>
        <v>250.5</v>
      </c>
      <c r="G43" s="7">
        <f>SUM(زنجان!G43+ماهنشان!G43+خرمدره!G43+خدابنده!G43+ابهر!G43+طارم!G43+'سلطانیه '!G43+ایجرود!G43)</f>
        <v>43.210000000000008</v>
      </c>
      <c r="H43" s="7">
        <f>SUM(زنجان!H43+ماهنشان!H43+خرمدره!H43+خدابنده!H43+ابهر!H43+طارم!H43+'سلطانیه '!H43+ایجرود!H43)</f>
        <v>293.70999999999998</v>
      </c>
      <c r="I43" s="7">
        <f t="shared" si="2"/>
        <v>4175</v>
      </c>
      <c r="J43" s="7">
        <f t="shared" si="2"/>
        <v>1200.2777777777781</v>
      </c>
    </row>
    <row r="44" spans="1:10" ht="21" customHeight="1" x14ac:dyDescent="0.45">
      <c r="A44" s="36"/>
      <c r="B44" s="4" t="s">
        <v>55</v>
      </c>
      <c r="C44" s="7">
        <f>SUM(زنجان!C44+ماهنشان!C44+خرمدره!C44+خدابنده!C44+ابهر!C44+طارم!C44+'سلطانیه '!C44+ایجرود!C44)</f>
        <v>122</v>
      </c>
      <c r="D44" s="7">
        <f>SUM(زنجان!D44+ماهنشان!D44+خرمدره!D44+خدابنده!D44+ابهر!D44+طارم!D44+'سلطانیه '!D44+ایجرود!D44)</f>
        <v>0</v>
      </c>
      <c r="E44" s="7">
        <f>SUM(زنجان!E44+ماهنشان!E44+خرمدره!E44+خدابنده!E44+ابهر!E44+طارم!E44+'سلطانیه '!E44+ایجرود!E44)</f>
        <v>122</v>
      </c>
      <c r="F44" s="7">
        <f>SUM(زنجان!F44+ماهنشان!F44+خرمدره!F44+خدابنده!F44+ابهر!F44+طارم!F44+'سلطانیه '!F44+ایجرود!F44)</f>
        <v>310.8</v>
      </c>
      <c r="G44" s="7">
        <f>SUM(زنجان!G44+ماهنشان!G44+خرمدره!G44+خدابنده!G44+ابهر!G44+طارم!G44+'سلطانیه '!G44+ایجرود!G44)</f>
        <v>0</v>
      </c>
      <c r="H44" s="7">
        <f>SUM(زنجان!H44+ماهنشان!H44+خرمدره!H44+خدابنده!H44+ابهر!H44+طارم!H44+'سلطانیه '!H44+ایجرود!H44)</f>
        <v>310.8</v>
      </c>
      <c r="I44" s="7">
        <f t="shared" si="2"/>
        <v>2547.5409836065578</v>
      </c>
      <c r="J44" s="7">
        <v>0</v>
      </c>
    </row>
    <row r="45" spans="1:10" ht="21" customHeight="1" x14ac:dyDescent="0.45">
      <c r="A45" s="36"/>
      <c r="B45" s="4" t="s">
        <v>56</v>
      </c>
      <c r="C45" s="7">
        <f>SUM(زنجان!C45+ماهنشان!C45+خرمدره!C45+خدابنده!C45+ابهر!C45+طارم!C45+'سلطانیه '!C45+ایجرود!C45)</f>
        <v>264</v>
      </c>
      <c r="D45" s="7">
        <f>SUM(زنجان!D45+ماهنشان!D45+خرمدره!D45+خدابنده!D45+ابهر!D45+طارم!D45+'سلطانیه '!D45+ایجرود!D45)</f>
        <v>31</v>
      </c>
      <c r="E45" s="7">
        <f>SUM(زنجان!E45+ماهنشان!E45+خرمدره!E45+خدابنده!E45+ابهر!E45+طارم!E45+'سلطانیه '!E45+ایجرود!E45)</f>
        <v>295</v>
      </c>
      <c r="F45" s="7">
        <f>SUM(زنجان!F45+ماهنشان!F45+خرمدره!F45+خدابنده!F45+ابهر!F45+طارم!F45+'سلطانیه '!F45+ایجرود!F45)</f>
        <v>1923.96</v>
      </c>
      <c r="G45" s="7">
        <f>SUM(زنجان!G45+ماهنشان!G45+خرمدره!G45+خدابنده!G45+ابهر!G45+طارم!G45+'سلطانیه '!G45+ایجرود!G45)</f>
        <v>18.399999999999999</v>
      </c>
      <c r="H45" s="7">
        <f>SUM(زنجان!H45+ماهنشان!H45+خرمدره!H45+خدابنده!H45+ابهر!H45+طارم!H45+'سلطانیه '!H45+ایجرود!H45)</f>
        <v>1942.36</v>
      </c>
      <c r="I45" s="7">
        <f t="shared" si="2"/>
        <v>7287.727272727273</v>
      </c>
      <c r="J45" s="7">
        <f t="shared" si="2"/>
        <v>593.54838709677415</v>
      </c>
    </row>
    <row r="46" spans="1:10" ht="21" customHeight="1" x14ac:dyDescent="0.45">
      <c r="A46" s="36"/>
      <c r="B46" s="4" t="s">
        <v>31</v>
      </c>
      <c r="C46" s="7">
        <f>SUM(زنجان!C46+ماهنشان!C46+خرمدره!C46+خدابنده!C46+ابهر!C46+طارم!C46+'سلطانیه '!C46+ایجرود!C46)</f>
        <v>348</v>
      </c>
      <c r="D46" s="7">
        <f>SUM(زنجان!D46+ماهنشان!D46+خرمدره!D46+خدابنده!D46+ابهر!D46+طارم!D46+'سلطانیه '!D46+ایجرود!D46)</f>
        <v>2457</v>
      </c>
      <c r="E46" s="7">
        <f>SUM(زنجان!E46+ماهنشان!E46+خرمدره!E46+خدابنده!E46+ابهر!E46+طارم!E46+'سلطانیه '!E46+ایجرود!E46)</f>
        <v>2805</v>
      </c>
      <c r="F46" s="7">
        <f>SUM(زنجان!F46+ماهنشان!F46+خرمدره!F46+خدابنده!F46+ابهر!F46+طارم!F46+'سلطانیه '!F46+ایجرود!F46)</f>
        <v>3766.9</v>
      </c>
      <c r="G46" s="7">
        <f>SUM(زنجان!G46+ماهنشان!G46+خرمدره!G46+خدابنده!G46+ابهر!G46+طارم!G46+'سلطانیه '!G46+ایجرود!G46)</f>
        <v>5071.3499999999995</v>
      </c>
      <c r="H46" s="7">
        <f>SUM(زنجان!H46+ماهنشان!H46+خرمدره!H46+خدابنده!H46+ابهر!H46+طارم!H46+'سلطانیه '!H46+ایجرود!H46)</f>
        <v>8838.25</v>
      </c>
      <c r="I46" s="7">
        <f t="shared" si="2"/>
        <v>10824.425287356322</v>
      </c>
      <c r="J46" s="7">
        <f t="shared" si="2"/>
        <v>2064.0415140415139</v>
      </c>
    </row>
    <row r="47" spans="1:10" ht="21" customHeight="1" x14ac:dyDescent="0.45">
      <c r="A47" s="37"/>
      <c r="B47" s="5" t="s">
        <v>32</v>
      </c>
      <c r="C47" s="9">
        <f>SUM(C39:C46)</f>
        <v>30775.5</v>
      </c>
      <c r="D47" s="9">
        <f t="shared" ref="D47:F47" si="11">SUM(D39:D46)</f>
        <v>7505</v>
      </c>
      <c r="E47" s="9">
        <f t="shared" si="11"/>
        <v>38280.5</v>
      </c>
      <c r="F47" s="9">
        <f t="shared" si="11"/>
        <v>344304.16000000003</v>
      </c>
      <c r="G47" s="9">
        <f>SUM(G39:G46)</f>
        <v>14342.849999999999</v>
      </c>
      <c r="H47" s="9">
        <f>SUM(H39:H46)</f>
        <v>358647.01</v>
      </c>
      <c r="I47" s="9">
        <f t="shared" si="2"/>
        <v>11187.605725333464</v>
      </c>
      <c r="J47" s="9">
        <f t="shared" si="2"/>
        <v>1911.1059293804128</v>
      </c>
    </row>
    <row r="48" spans="1:10" ht="21" customHeight="1" x14ac:dyDescent="0.45">
      <c r="A48" s="6"/>
      <c r="B48" s="5" t="s">
        <v>64</v>
      </c>
      <c r="C48" s="23">
        <f>SUM(زنجان!C48+ماهنشان!C48+خرمدره!C48+خدابنده!C48+ابهر!C48+طارم!C48+'سلطانیه '!C48+ایجرود!C48)</f>
        <v>552</v>
      </c>
      <c r="D48" s="23">
        <f>SUM(زنجان!D48+ماهنشان!D48+خرمدره!D48+خدابنده!D48+ابهر!D48+طارم!D48+'سلطانیه '!D48+ایجرود!D48)</f>
        <v>0</v>
      </c>
      <c r="E48" s="23">
        <f>SUM(زنجان!E48+ماهنشان!E48+خرمدره!E48+خدابنده!E48+ابهر!E48+طارم!E48+'سلطانیه '!E48+ایجرود!E48)</f>
        <v>552</v>
      </c>
      <c r="F48" s="23">
        <f>SUM(زنجان!F48+ماهنشان!F48+خرمدره!F48+خدابنده!F48+ابهر!F48+طارم!F48+'سلطانیه '!F48+ایجرود!F48)</f>
        <v>4034</v>
      </c>
      <c r="G48" s="23">
        <f>SUM(زنجان!G48+ماهنشان!G48+خرمدره!G48+خدابنده!G48+ابهر!G48+طارم!G48+'سلطانیه '!G48+ایجرود!G48)</f>
        <v>0</v>
      </c>
      <c r="H48" s="9">
        <f>SUM(زنجان!H48+ماهنشان!H48+خرمدره!H48+خدابنده!H48+ابهر!H48+طارم!H48+'سلطانیه '!H48+ایجرود!H48)</f>
        <v>4034</v>
      </c>
      <c r="I48" s="9">
        <f t="shared" si="2"/>
        <v>7307.971014492754</v>
      </c>
      <c r="J48" s="9">
        <v>0</v>
      </c>
    </row>
    <row r="49" spans="1:10" s="44" customFormat="1" ht="21" customHeight="1" x14ac:dyDescent="0.5">
      <c r="A49" s="38" t="s">
        <v>33</v>
      </c>
      <c r="B49" s="39"/>
      <c r="C49" s="43">
        <f>C48+C47+C38+C31+C18+C13+C7</f>
        <v>108276</v>
      </c>
      <c r="D49" s="43">
        <f t="shared" ref="D49:H49" si="12">D48+D47+D38+D31+D18+D13+D7</f>
        <v>357781</v>
      </c>
      <c r="E49" s="43">
        <f t="shared" si="12"/>
        <v>466057</v>
      </c>
      <c r="F49" s="43">
        <f t="shared" si="12"/>
        <v>1643274.31</v>
      </c>
      <c r="G49" s="43">
        <f t="shared" si="12"/>
        <v>521182.85</v>
      </c>
      <c r="H49" s="43">
        <f t="shared" si="12"/>
        <v>2164457.16</v>
      </c>
      <c r="I49" s="10">
        <f t="shared" si="2"/>
        <v>15176.717924563152</v>
      </c>
      <c r="J49" s="10">
        <f t="shared" si="2"/>
        <v>1456.7091321227231</v>
      </c>
    </row>
    <row r="51" spans="1:10" ht="18.75" customHeight="1" x14ac:dyDescent="0.55000000000000004">
      <c r="B51" s="41"/>
      <c r="C51" s="41"/>
      <c r="D51" s="13"/>
      <c r="E51" s="41"/>
      <c r="F51" s="41"/>
      <c r="G51" s="13"/>
      <c r="H51" s="41"/>
      <c r="I51" s="41"/>
      <c r="J51" s="15"/>
    </row>
    <row r="52" spans="1:10" ht="21" x14ac:dyDescent="0.45">
      <c r="B52" s="42"/>
      <c r="C52" s="42"/>
      <c r="D52" s="14"/>
      <c r="E52" s="41"/>
      <c r="F52" s="41"/>
      <c r="G52" s="13"/>
      <c r="H52" s="42"/>
      <c r="I52" s="42"/>
      <c r="J52" s="16"/>
    </row>
    <row r="54" spans="1:10" ht="21" x14ac:dyDescent="0.55000000000000004">
      <c r="F54" s="40"/>
      <c r="G54" s="40"/>
    </row>
    <row r="55" spans="1:10" ht="21" x14ac:dyDescent="0.55000000000000004">
      <c r="F55" s="40"/>
      <c r="G55" s="40"/>
    </row>
    <row r="56" spans="1:10" ht="21" x14ac:dyDescent="0.55000000000000004">
      <c r="F56" s="40"/>
      <c r="G56" s="40"/>
    </row>
  </sheetData>
  <mergeCells count="21">
    <mergeCell ref="A49:B49"/>
    <mergeCell ref="A1:J1"/>
    <mergeCell ref="A2:B3"/>
    <mergeCell ref="C2:E2"/>
    <mergeCell ref="F2:H2"/>
    <mergeCell ref="I2:J2"/>
    <mergeCell ref="A4:A7"/>
    <mergeCell ref="A8:A13"/>
    <mergeCell ref="A14:A18"/>
    <mergeCell ref="A19:A31"/>
    <mergeCell ref="A32:A38"/>
    <mergeCell ref="A39:A47"/>
    <mergeCell ref="F56:G56"/>
    <mergeCell ref="B51:C51"/>
    <mergeCell ref="E51:F51"/>
    <mergeCell ref="H51:I51"/>
    <mergeCell ref="B52:C52"/>
    <mergeCell ref="E52:F52"/>
    <mergeCell ref="H52:I52"/>
    <mergeCell ref="F54:G54"/>
    <mergeCell ref="F55:G55"/>
  </mergeCells>
  <printOptions horizontalCentered="1" verticalCentered="1"/>
  <pageMargins left="0.196850393700787" right="0.39370078740157499" top="0.39370078740157499" bottom="0.39370078740157499" header="0.31496062992126" footer="0.31496062992126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ایجرود</vt:lpstr>
      <vt:lpstr>سلطانیه </vt:lpstr>
      <vt:lpstr>طارم</vt:lpstr>
      <vt:lpstr>ابهر</vt:lpstr>
      <vt:lpstr>خدابنده</vt:lpstr>
      <vt:lpstr>خرمدره</vt:lpstr>
      <vt:lpstr>ماهنشان</vt:lpstr>
      <vt:lpstr>زنجان</vt:lpstr>
      <vt:lpstr>استان</vt:lpstr>
      <vt:lpstr>ابهر!Print_Area</vt:lpstr>
      <vt:lpstr>استان!Print_Area</vt:lpstr>
      <vt:lpstr>ایجرود!Print_Area</vt:lpstr>
      <vt:lpstr>خدابنده!Print_Area</vt:lpstr>
      <vt:lpstr>خرمدره!Print_Area</vt:lpstr>
      <vt:lpstr>زنجان!Print_Area</vt:lpstr>
      <vt:lpstr>'سلطانیه '!Print_Area</vt:lpstr>
      <vt:lpstr>طارم!Print_Area</vt:lpstr>
      <vt:lpstr>ماهنشان!Print_Area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g.hadadi</dc:creator>
  <cp:lastModifiedBy>hadadi, golnaz</cp:lastModifiedBy>
  <cp:lastPrinted>2024-02-28T07:17:52Z</cp:lastPrinted>
  <dcterms:created xsi:type="dcterms:W3CDTF">2016-12-06T04:07:30Z</dcterms:created>
  <dcterms:modified xsi:type="dcterms:W3CDTF">2024-02-28T07:17:59Z</dcterms:modified>
</cp:coreProperties>
</file>