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5" yWindow="1545" windowWidth="19440" windowHeight="6615" activeTab="8"/>
  </bookViews>
  <sheets>
    <sheet name="استان زنجان" sheetId="10" r:id="rId1"/>
    <sheet name="ابهر" sheetId="36" r:id="rId2"/>
    <sheet name="ایجرود" sheetId="39" r:id="rId3"/>
    <sheet name="خدابنده" sheetId="37" r:id="rId4"/>
    <sheet name="خرمدره" sheetId="40" r:id="rId5"/>
    <sheet name="زنجان" sheetId="42" r:id="rId6"/>
    <sheet name="سلطانیه" sheetId="38" r:id="rId7"/>
    <sheet name="طارم" sheetId="41" r:id="rId8"/>
    <sheet name="ماهنشان" sheetId="35" r:id="rId9"/>
  </sheets>
  <externalReferences>
    <externalReference r:id="rId10"/>
  </externalReferences>
  <definedNames>
    <definedName name="_xlnm.Print_Area" localSheetId="1">ابهر!$A$1:$O$93</definedName>
    <definedName name="_xlnm.Print_Area" localSheetId="3">خدابنده!$A$1:$O$93</definedName>
    <definedName name="_xlnm.Print_Area" localSheetId="8">ماهنشان!$A$1:$O$93</definedName>
  </definedNames>
  <calcPr calcId="144525"/>
</workbook>
</file>

<file path=xl/calcChain.xml><?xml version="1.0" encoding="utf-8"?>
<calcChain xmlns="http://schemas.openxmlformats.org/spreadsheetml/2006/main">
  <c r="O88" i="42" l="1"/>
  <c r="D31" i="41"/>
  <c r="J51" i="38"/>
  <c r="F51" i="38"/>
  <c r="N41" i="42"/>
  <c r="M89" i="42" l="1"/>
  <c r="N89" i="35"/>
  <c r="J89" i="42" l="1"/>
  <c r="M88" i="42" l="1"/>
  <c r="J88" i="42"/>
  <c r="N88" i="41"/>
  <c r="N88" i="39"/>
  <c r="O88" i="35"/>
  <c r="N88" i="35"/>
  <c r="O88" i="40"/>
  <c r="N88" i="40"/>
  <c r="J88" i="38"/>
  <c r="N36" i="10"/>
  <c r="N36" i="36"/>
  <c r="M85" i="36"/>
  <c r="J83" i="37"/>
  <c r="J84" i="37"/>
  <c r="J82" i="37"/>
  <c r="J83" i="42"/>
  <c r="J82" i="42"/>
  <c r="I83" i="37" l="1"/>
  <c r="I84" i="37"/>
  <c r="I85" i="37"/>
  <c r="I82" i="37"/>
  <c r="F83" i="37"/>
  <c r="F84" i="37"/>
  <c r="F85" i="37"/>
  <c r="F82" i="37"/>
  <c r="F72" i="37"/>
  <c r="F73" i="37"/>
  <c r="F74" i="37"/>
  <c r="F75" i="37"/>
  <c r="F71" i="37"/>
  <c r="J85" i="37" l="1"/>
  <c r="N72" i="41"/>
  <c r="N75" i="41"/>
  <c r="M72" i="41"/>
  <c r="M73" i="41"/>
  <c r="M74" i="41"/>
  <c r="M75" i="41"/>
  <c r="M71" i="41"/>
  <c r="M59" i="41"/>
  <c r="M60" i="41"/>
  <c r="M61" i="41"/>
  <c r="M62" i="41"/>
  <c r="M63" i="41"/>
  <c r="M64" i="41"/>
  <c r="M65" i="41"/>
  <c r="M66" i="41"/>
  <c r="M58" i="41"/>
  <c r="I72" i="41"/>
  <c r="I71" i="41"/>
  <c r="F72" i="41"/>
  <c r="F73" i="41"/>
  <c r="F74" i="41"/>
  <c r="F75" i="41"/>
  <c r="F71" i="41"/>
  <c r="I52" i="41"/>
  <c r="I53" i="41"/>
  <c r="I54" i="41"/>
  <c r="I55" i="41"/>
  <c r="I56" i="41"/>
  <c r="I51" i="41"/>
  <c r="F52" i="41"/>
  <c r="F53" i="41"/>
  <c r="F54" i="41"/>
  <c r="F55" i="41"/>
  <c r="F56" i="41"/>
  <c r="F51" i="41"/>
  <c r="M52" i="41"/>
  <c r="M53" i="41"/>
  <c r="M54" i="41"/>
  <c r="M55" i="41"/>
  <c r="M56" i="41"/>
  <c r="M51" i="41"/>
  <c r="M42" i="41"/>
  <c r="I43" i="41"/>
  <c r="I44" i="41"/>
  <c r="I45" i="41"/>
  <c r="I46" i="41"/>
  <c r="I47" i="41"/>
  <c r="I48" i="41"/>
  <c r="I49" i="41"/>
  <c r="I42" i="41"/>
  <c r="M36" i="41"/>
  <c r="M37" i="41"/>
  <c r="M38" i="41"/>
  <c r="M39" i="41"/>
  <c r="M40" i="41"/>
  <c r="M35" i="41"/>
  <c r="I36" i="41"/>
  <c r="I37" i="41"/>
  <c r="I38" i="41"/>
  <c r="I39" i="41"/>
  <c r="I40" i="41"/>
  <c r="I35" i="41"/>
  <c r="I10" i="41"/>
  <c r="I11" i="41"/>
  <c r="I12" i="41"/>
  <c r="I13" i="41"/>
  <c r="I14" i="41"/>
  <c r="I15" i="41"/>
  <c r="I16" i="41"/>
  <c r="I17" i="41"/>
  <c r="I9" i="41"/>
  <c r="I5" i="41"/>
  <c r="I6" i="41"/>
  <c r="I7" i="41"/>
  <c r="I4" i="41"/>
  <c r="F43" i="41"/>
  <c r="F44" i="41"/>
  <c r="F45" i="41"/>
  <c r="F46" i="41"/>
  <c r="F47" i="41"/>
  <c r="F48" i="41"/>
  <c r="F49" i="41"/>
  <c r="F42" i="41"/>
  <c r="F36" i="41"/>
  <c r="F37" i="41"/>
  <c r="F38" i="41"/>
  <c r="F39" i="41"/>
  <c r="F40" i="41"/>
  <c r="F35" i="41"/>
  <c r="F25" i="41"/>
  <c r="F26" i="41"/>
  <c r="F27" i="41"/>
  <c r="F28" i="41"/>
  <c r="F29" i="41"/>
  <c r="F30" i="41"/>
  <c r="F24" i="41"/>
  <c r="F20" i="41"/>
  <c r="F21" i="41"/>
  <c r="F22" i="41"/>
  <c r="F19" i="41"/>
  <c r="F10" i="41"/>
  <c r="F11" i="41"/>
  <c r="F12" i="41"/>
  <c r="F13" i="41"/>
  <c r="F14" i="41"/>
  <c r="F15" i="41"/>
  <c r="F16" i="41"/>
  <c r="F17" i="41"/>
  <c r="F9" i="41"/>
  <c r="F5" i="41"/>
  <c r="F6" i="41"/>
  <c r="F7" i="41"/>
  <c r="N84" i="40"/>
  <c r="N85" i="40"/>
  <c r="N72" i="40"/>
  <c r="N75" i="40"/>
  <c r="N71" i="40"/>
  <c r="M88" i="40"/>
  <c r="M89" i="40"/>
  <c r="M90" i="40"/>
  <c r="M87" i="40"/>
  <c r="F88" i="40"/>
  <c r="F89" i="40"/>
  <c r="F90" i="40"/>
  <c r="F87" i="40"/>
  <c r="I88" i="40"/>
  <c r="I89" i="40"/>
  <c r="I90" i="40"/>
  <c r="I87" i="40"/>
  <c r="I83" i="40"/>
  <c r="I84" i="40"/>
  <c r="I85" i="40"/>
  <c r="I82" i="40"/>
  <c r="F83" i="40"/>
  <c r="F84" i="40"/>
  <c r="F85" i="40"/>
  <c r="F82" i="40"/>
  <c r="M83" i="40"/>
  <c r="M84" i="40"/>
  <c r="M85" i="40"/>
  <c r="M82" i="40"/>
  <c r="M78" i="40"/>
  <c r="M79" i="40"/>
  <c r="M77" i="40"/>
  <c r="I78" i="40"/>
  <c r="I79" i="40"/>
  <c r="I77" i="40"/>
  <c r="F78" i="40"/>
  <c r="F79" i="40"/>
  <c r="F77" i="40"/>
  <c r="I72" i="40"/>
  <c r="I73" i="40"/>
  <c r="I74" i="40"/>
  <c r="I75" i="40"/>
  <c r="I71" i="40"/>
  <c r="F72" i="40"/>
  <c r="F73" i="40"/>
  <c r="F74" i="40"/>
  <c r="F75" i="40"/>
  <c r="F71" i="40"/>
  <c r="M72" i="40"/>
  <c r="M73" i="40"/>
  <c r="M74" i="40"/>
  <c r="M75" i="40"/>
  <c r="M71" i="40"/>
  <c r="M36" i="40"/>
  <c r="M37" i="40"/>
  <c r="M38" i="40"/>
  <c r="M39" i="40"/>
  <c r="M40" i="40"/>
  <c r="M35" i="40"/>
  <c r="I36" i="40"/>
  <c r="I37" i="40"/>
  <c r="I38" i="40"/>
  <c r="I39" i="40"/>
  <c r="I40" i="40"/>
  <c r="I35" i="40"/>
  <c r="F36" i="40"/>
  <c r="F37" i="40"/>
  <c r="F38" i="40"/>
  <c r="F39" i="40"/>
  <c r="F40" i="40"/>
  <c r="F35" i="40"/>
  <c r="I25" i="40"/>
  <c r="I26" i="40"/>
  <c r="I27" i="40"/>
  <c r="I28" i="40"/>
  <c r="I29" i="40"/>
  <c r="I30" i="40"/>
  <c r="I24" i="40"/>
  <c r="F25" i="40"/>
  <c r="F26" i="40"/>
  <c r="F27" i="40"/>
  <c r="F28" i="40"/>
  <c r="F29" i="40"/>
  <c r="F30" i="40"/>
  <c r="F24" i="40"/>
  <c r="I22" i="40"/>
  <c r="I21" i="40"/>
  <c r="I20" i="40"/>
  <c r="I19" i="40"/>
  <c r="F20" i="40"/>
  <c r="F21" i="40"/>
  <c r="F22" i="40"/>
  <c r="F19" i="40"/>
  <c r="M25" i="40"/>
  <c r="M26" i="40"/>
  <c r="M27" i="40"/>
  <c r="M28" i="40"/>
  <c r="M29" i="40"/>
  <c r="M30" i="40"/>
  <c r="M24" i="40"/>
  <c r="M20" i="40"/>
  <c r="M21" i="40"/>
  <c r="M22" i="40"/>
  <c r="M19" i="40"/>
  <c r="F10" i="40"/>
  <c r="F11" i="40"/>
  <c r="F12" i="40"/>
  <c r="F13" i="40"/>
  <c r="F14" i="40"/>
  <c r="F15" i="40"/>
  <c r="F16" i="40"/>
  <c r="F17" i="40"/>
  <c r="F9" i="40"/>
  <c r="I10" i="40"/>
  <c r="I11" i="40"/>
  <c r="I12" i="40"/>
  <c r="I13" i="40"/>
  <c r="I14" i="40"/>
  <c r="I15" i="40"/>
  <c r="I16" i="40"/>
  <c r="I17" i="40"/>
  <c r="I9" i="40"/>
  <c r="M10" i="40"/>
  <c r="M11" i="40"/>
  <c r="M12" i="40"/>
  <c r="M13" i="40"/>
  <c r="M14" i="40"/>
  <c r="M15" i="40"/>
  <c r="M16" i="40"/>
  <c r="M17" i="40"/>
  <c r="M9" i="40"/>
  <c r="M5" i="40"/>
  <c r="M6" i="40"/>
  <c r="M7" i="40"/>
  <c r="M4" i="40"/>
  <c r="I5" i="40"/>
  <c r="I6" i="40"/>
  <c r="I7" i="40"/>
  <c r="I4" i="40"/>
  <c r="F5" i="40"/>
  <c r="F6" i="40"/>
  <c r="F7" i="40"/>
  <c r="F4" i="40"/>
  <c r="M78" i="42"/>
  <c r="M79" i="42"/>
  <c r="J78" i="42"/>
  <c r="J77" i="42"/>
  <c r="N75" i="42"/>
  <c r="F78" i="42"/>
  <c r="F79" i="42"/>
  <c r="F77" i="42"/>
  <c r="F72" i="42"/>
  <c r="F73" i="42"/>
  <c r="F74" i="42"/>
  <c r="F75" i="42"/>
  <c r="F71" i="42"/>
  <c r="N75" i="35" l="1"/>
  <c r="N78" i="35"/>
  <c r="F86" i="38"/>
  <c r="M88" i="38"/>
  <c r="M89" i="38"/>
  <c r="M90" i="38"/>
  <c r="M87" i="38"/>
  <c r="M83" i="38"/>
  <c r="M84" i="38"/>
  <c r="M85" i="38"/>
  <c r="M82" i="38"/>
  <c r="J87" i="38"/>
  <c r="I88" i="38"/>
  <c r="I89" i="38"/>
  <c r="J89" i="38" s="1"/>
  <c r="I90" i="38"/>
  <c r="J90" i="38" s="1"/>
  <c r="I87" i="38"/>
  <c r="I83" i="38"/>
  <c r="I84" i="38"/>
  <c r="I85" i="38"/>
  <c r="I82" i="38"/>
  <c r="F88" i="38"/>
  <c r="F89" i="38"/>
  <c r="F90" i="38"/>
  <c r="F87" i="38"/>
  <c r="F83" i="38"/>
  <c r="F84" i="38"/>
  <c r="F85" i="38"/>
  <c r="F82" i="38"/>
  <c r="M72" i="38"/>
  <c r="M73" i="38"/>
  <c r="M74" i="38"/>
  <c r="M75" i="38"/>
  <c r="M71" i="38"/>
  <c r="J72" i="38"/>
  <c r="J73" i="38"/>
  <c r="J74" i="38"/>
  <c r="J75" i="38"/>
  <c r="J71" i="38"/>
  <c r="I72" i="38"/>
  <c r="I73" i="38"/>
  <c r="I74" i="38"/>
  <c r="I75" i="38"/>
  <c r="I71" i="38"/>
  <c r="F74" i="38"/>
  <c r="F75" i="38"/>
  <c r="F73" i="38"/>
  <c r="F72" i="38"/>
  <c r="F71" i="38"/>
  <c r="F78" i="38"/>
  <c r="F79" i="38"/>
  <c r="F77" i="38"/>
  <c r="M78" i="38"/>
  <c r="M79" i="38"/>
  <c r="M77" i="38"/>
  <c r="J78" i="38"/>
  <c r="J79" i="38"/>
  <c r="I78" i="38"/>
  <c r="I79" i="38"/>
  <c r="I77" i="38"/>
  <c r="M64" i="38"/>
  <c r="M65" i="38"/>
  <c r="M66" i="38"/>
  <c r="M63" i="38"/>
  <c r="M62" i="38"/>
  <c r="M61" i="38"/>
  <c r="M60" i="38"/>
  <c r="M59" i="38"/>
  <c r="M58" i="38"/>
  <c r="M52" i="38"/>
  <c r="M53" i="38"/>
  <c r="M54" i="38"/>
  <c r="M55" i="38"/>
  <c r="M56" i="38"/>
  <c r="M51" i="38"/>
  <c r="M48" i="38"/>
  <c r="M49" i="38"/>
  <c r="M47" i="38"/>
  <c r="M46" i="38"/>
  <c r="M45" i="38"/>
  <c r="M44" i="38"/>
  <c r="M43" i="38"/>
  <c r="M42" i="38"/>
  <c r="M36" i="38"/>
  <c r="M37" i="38"/>
  <c r="M38" i="38"/>
  <c r="M39" i="38"/>
  <c r="M40" i="38"/>
  <c r="M35" i="38"/>
  <c r="F43" i="38"/>
  <c r="F44" i="38"/>
  <c r="F45" i="38"/>
  <c r="F46" i="38"/>
  <c r="F47" i="38"/>
  <c r="F48" i="38"/>
  <c r="F49" i="38"/>
  <c r="F42" i="38"/>
  <c r="I48" i="38"/>
  <c r="I49" i="38"/>
  <c r="I47" i="38"/>
  <c r="I46" i="38"/>
  <c r="I45" i="38"/>
  <c r="I44" i="38"/>
  <c r="I43" i="38"/>
  <c r="I42" i="38"/>
  <c r="I36" i="38"/>
  <c r="I37" i="38"/>
  <c r="I38" i="38"/>
  <c r="I39" i="38"/>
  <c r="I40" i="38"/>
  <c r="I35" i="38"/>
  <c r="F25" i="38"/>
  <c r="F26" i="38"/>
  <c r="F27" i="38"/>
  <c r="F28" i="38"/>
  <c r="F29" i="38"/>
  <c r="F30" i="38"/>
  <c r="F24" i="38"/>
  <c r="I25" i="38"/>
  <c r="I26" i="38"/>
  <c r="I27" i="38"/>
  <c r="I28" i="38"/>
  <c r="I29" i="38"/>
  <c r="I30" i="38"/>
  <c r="I24" i="38"/>
  <c r="M25" i="38"/>
  <c r="M26" i="38"/>
  <c r="M27" i="38"/>
  <c r="M28" i="38"/>
  <c r="M29" i="38"/>
  <c r="M30" i="38"/>
  <c r="M24" i="38"/>
  <c r="M20" i="38"/>
  <c r="M21" i="38"/>
  <c r="M22" i="38"/>
  <c r="M19" i="38"/>
  <c r="M10" i="38"/>
  <c r="M11" i="38"/>
  <c r="M12" i="38"/>
  <c r="M13" i="38"/>
  <c r="M14" i="38"/>
  <c r="M15" i="38"/>
  <c r="M16" i="38"/>
  <c r="M17" i="38"/>
  <c r="M9" i="38"/>
  <c r="M5" i="38"/>
  <c r="M6" i="38"/>
  <c r="M7" i="38"/>
  <c r="M4" i="38"/>
  <c r="F20" i="38"/>
  <c r="F21" i="38"/>
  <c r="F22" i="38"/>
  <c r="F19" i="38"/>
  <c r="I20" i="38"/>
  <c r="I21" i="38"/>
  <c r="I22" i="38"/>
  <c r="I19" i="38"/>
  <c r="I10" i="38"/>
  <c r="I11" i="38"/>
  <c r="I12" i="38"/>
  <c r="I13" i="38"/>
  <c r="I14" i="38"/>
  <c r="I15" i="38"/>
  <c r="I16" i="38"/>
  <c r="I17" i="38"/>
  <c r="I9" i="38"/>
  <c r="I5" i="38"/>
  <c r="I6" i="38"/>
  <c r="I7" i="38"/>
  <c r="I4" i="38"/>
  <c r="F10" i="38"/>
  <c r="F11" i="38"/>
  <c r="F12" i="38"/>
  <c r="F13" i="38"/>
  <c r="F14" i="38"/>
  <c r="F15" i="38"/>
  <c r="F16" i="38"/>
  <c r="F17" i="38"/>
  <c r="F9" i="38"/>
  <c r="F5" i="38"/>
  <c r="F6" i="38"/>
  <c r="F7" i="38"/>
  <c r="F4" i="38"/>
  <c r="J78" i="37"/>
  <c r="I78" i="37"/>
  <c r="I79" i="37"/>
  <c r="J79" i="37" s="1"/>
  <c r="I77" i="37"/>
  <c r="J77" i="37" s="1"/>
  <c r="M72" i="37"/>
  <c r="M73" i="37"/>
  <c r="M74" i="37"/>
  <c r="M75" i="37"/>
  <c r="J73" i="37"/>
  <c r="J74" i="37"/>
  <c r="J71" i="37"/>
  <c r="I72" i="37"/>
  <c r="J72" i="37" s="1"/>
  <c r="I73" i="37"/>
  <c r="I74" i="37"/>
  <c r="I75" i="37"/>
  <c r="J75" i="37" s="1"/>
  <c r="I71" i="37"/>
  <c r="N72" i="36" l="1"/>
  <c r="N75" i="36"/>
  <c r="N38" i="42" l="1"/>
  <c r="I88" i="42"/>
  <c r="I89" i="42"/>
  <c r="I90" i="42"/>
  <c r="I87" i="42"/>
  <c r="I83" i="42"/>
  <c r="I84" i="42"/>
  <c r="J84" i="42" s="1"/>
  <c r="I85" i="42"/>
  <c r="I82" i="42"/>
  <c r="M83" i="42"/>
  <c r="M84" i="42"/>
  <c r="M85" i="42"/>
  <c r="M82" i="42"/>
  <c r="G80" i="42"/>
  <c r="I78" i="42"/>
  <c r="I79" i="42"/>
  <c r="J79" i="42" s="1"/>
  <c r="I77" i="42"/>
  <c r="M77" i="42"/>
  <c r="M72" i="42"/>
  <c r="M73" i="42"/>
  <c r="M74" i="42"/>
  <c r="M75" i="42"/>
  <c r="M71" i="42"/>
  <c r="J74" i="42"/>
  <c r="I72" i="42"/>
  <c r="J72" i="42" s="1"/>
  <c r="I73" i="42"/>
  <c r="J73" i="42" s="1"/>
  <c r="I74" i="42"/>
  <c r="I75" i="42"/>
  <c r="J75" i="42" s="1"/>
  <c r="I71" i="42"/>
  <c r="J71" i="42" s="1"/>
  <c r="J57" i="42"/>
  <c r="H57" i="42"/>
  <c r="G57" i="42"/>
  <c r="E57" i="42"/>
  <c r="D57" i="42"/>
  <c r="I80" i="42" l="1"/>
  <c r="L91" i="35"/>
  <c r="K91" i="35"/>
  <c r="H91" i="35"/>
  <c r="H92" i="35" s="1"/>
  <c r="G91" i="35"/>
  <c r="N91" i="35" s="1"/>
  <c r="E91" i="35"/>
  <c r="D91" i="35"/>
  <c r="M90" i="35"/>
  <c r="J90" i="35"/>
  <c r="I90" i="35"/>
  <c r="F90" i="35"/>
  <c r="M89" i="35"/>
  <c r="J89" i="35"/>
  <c r="I89" i="35"/>
  <c r="F89" i="35"/>
  <c r="M88" i="35"/>
  <c r="I88" i="35"/>
  <c r="J88" i="35" s="1"/>
  <c r="F88" i="35"/>
  <c r="M87" i="35"/>
  <c r="J87" i="35"/>
  <c r="I87" i="35"/>
  <c r="F87" i="35"/>
  <c r="M86" i="35"/>
  <c r="J86" i="35"/>
  <c r="F86" i="35"/>
  <c r="N85" i="35"/>
  <c r="M85" i="35"/>
  <c r="I85" i="35"/>
  <c r="F85" i="35"/>
  <c r="N84" i="35"/>
  <c r="M84" i="35"/>
  <c r="M91" i="35" s="1"/>
  <c r="I84" i="35"/>
  <c r="I91" i="35" s="1"/>
  <c r="F84" i="35"/>
  <c r="F91" i="35" s="1"/>
  <c r="M83" i="35"/>
  <c r="J83" i="35"/>
  <c r="I83" i="35"/>
  <c r="F83" i="35"/>
  <c r="M82" i="35"/>
  <c r="J82" i="35"/>
  <c r="I82" i="35"/>
  <c r="F82" i="35"/>
  <c r="O81" i="35"/>
  <c r="H81" i="35"/>
  <c r="F81" i="35"/>
  <c r="E81" i="35"/>
  <c r="D81" i="35"/>
  <c r="O80" i="35"/>
  <c r="N80" i="35"/>
  <c r="L80" i="35"/>
  <c r="K80" i="35"/>
  <c r="H80" i="35"/>
  <c r="G80" i="35"/>
  <c r="F80" i="35"/>
  <c r="E80" i="35"/>
  <c r="D80" i="35"/>
  <c r="J79" i="35"/>
  <c r="I79" i="35"/>
  <c r="F79" i="35"/>
  <c r="M78" i="35"/>
  <c r="M80" i="35" s="1"/>
  <c r="J78" i="35"/>
  <c r="J80" i="35" s="1"/>
  <c r="I78" i="35"/>
  <c r="I80" i="35" s="1"/>
  <c r="F78" i="35"/>
  <c r="M77" i="35"/>
  <c r="J77" i="35"/>
  <c r="I77" i="35"/>
  <c r="F77" i="35"/>
  <c r="O76" i="35"/>
  <c r="L76" i="35"/>
  <c r="L81" i="35" s="1"/>
  <c r="K76" i="35"/>
  <c r="H76" i="35"/>
  <c r="G76" i="35"/>
  <c r="F76" i="35"/>
  <c r="E76" i="35"/>
  <c r="D76" i="35"/>
  <c r="M75" i="35"/>
  <c r="I75" i="35"/>
  <c r="J75" i="35" s="1"/>
  <c r="F75" i="35"/>
  <c r="M74" i="35"/>
  <c r="J74" i="35"/>
  <c r="I74" i="35"/>
  <c r="F74" i="35"/>
  <c r="M73" i="35"/>
  <c r="J73" i="35"/>
  <c r="I73" i="35"/>
  <c r="F73" i="35"/>
  <c r="M72" i="35"/>
  <c r="J72" i="35"/>
  <c r="I72" i="35"/>
  <c r="F72" i="35"/>
  <c r="N71" i="35"/>
  <c r="N76" i="35" s="1"/>
  <c r="N81" i="35" s="1"/>
  <c r="M71" i="35"/>
  <c r="J71" i="35"/>
  <c r="I71" i="35"/>
  <c r="I76" i="35" s="1"/>
  <c r="F71" i="35"/>
  <c r="O67" i="35"/>
  <c r="N67" i="35"/>
  <c r="M67" i="35"/>
  <c r="L67" i="35"/>
  <c r="K67" i="35"/>
  <c r="J67" i="35"/>
  <c r="I67" i="35"/>
  <c r="H67" i="35"/>
  <c r="G67" i="35"/>
  <c r="F67" i="35"/>
  <c r="E67" i="35"/>
  <c r="D67" i="35"/>
  <c r="M66" i="35"/>
  <c r="J66" i="35"/>
  <c r="I66" i="35"/>
  <c r="F66" i="35"/>
  <c r="M65" i="35"/>
  <c r="J65" i="35"/>
  <c r="I65" i="35"/>
  <c r="F65" i="35"/>
  <c r="M64" i="35"/>
  <c r="J64" i="35"/>
  <c r="I64" i="35"/>
  <c r="F64" i="35"/>
  <c r="M63" i="35"/>
  <c r="J63" i="35"/>
  <c r="I63" i="35"/>
  <c r="F63" i="35"/>
  <c r="M62" i="35"/>
  <c r="J62" i="35"/>
  <c r="I62" i="35"/>
  <c r="F62" i="35"/>
  <c r="M61" i="35"/>
  <c r="J61" i="35"/>
  <c r="I61" i="35"/>
  <c r="F61" i="35"/>
  <c r="M60" i="35"/>
  <c r="J60" i="35"/>
  <c r="I60" i="35"/>
  <c r="F60" i="35"/>
  <c r="M59" i="35"/>
  <c r="J59" i="35"/>
  <c r="I59" i="35"/>
  <c r="F59" i="35"/>
  <c r="M58" i="35"/>
  <c r="J58" i="35"/>
  <c r="I58" i="35"/>
  <c r="F58" i="35"/>
  <c r="O57" i="35"/>
  <c r="N57" i="35"/>
  <c r="M57" i="35"/>
  <c r="L57" i="35"/>
  <c r="K57" i="35"/>
  <c r="J57" i="35"/>
  <c r="I57" i="35"/>
  <c r="H57" i="35"/>
  <c r="G57" i="35"/>
  <c r="F57" i="35"/>
  <c r="E57" i="35"/>
  <c r="D57" i="35"/>
  <c r="M56" i="35"/>
  <c r="J56" i="35"/>
  <c r="I56" i="35"/>
  <c r="F56" i="35"/>
  <c r="M55" i="35"/>
  <c r="J55" i="35"/>
  <c r="I55" i="35"/>
  <c r="F55" i="35"/>
  <c r="M54" i="35"/>
  <c r="J54" i="35"/>
  <c r="I54" i="35"/>
  <c r="F54" i="35"/>
  <c r="M53" i="35"/>
  <c r="J53" i="35"/>
  <c r="I53" i="35"/>
  <c r="F53" i="35"/>
  <c r="M52" i="35"/>
  <c r="J52" i="35"/>
  <c r="I52" i="35"/>
  <c r="F52" i="35"/>
  <c r="M51" i="35"/>
  <c r="J51" i="35"/>
  <c r="I51" i="35"/>
  <c r="F51" i="35"/>
  <c r="O50" i="35"/>
  <c r="N50" i="35"/>
  <c r="M50" i="35"/>
  <c r="K50" i="35"/>
  <c r="J50" i="35"/>
  <c r="I50" i="35"/>
  <c r="H50" i="35"/>
  <c r="G50" i="35"/>
  <c r="F50" i="35"/>
  <c r="E50" i="35"/>
  <c r="D50" i="35"/>
  <c r="M49" i="35"/>
  <c r="J49" i="35"/>
  <c r="I49" i="35"/>
  <c r="F49" i="35"/>
  <c r="M48" i="35"/>
  <c r="J48" i="35"/>
  <c r="I48" i="35"/>
  <c r="F48" i="35"/>
  <c r="M47" i="35"/>
  <c r="J47" i="35"/>
  <c r="I47" i="35"/>
  <c r="F47" i="35"/>
  <c r="M46" i="35"/>
  <c r="J46" i="35"/>
  <c r="I46" i="35"/>
  <c r="F46" i="35"/>
  <c r="M45" i="35"/>
  <c r="J45" i="35"/>
  <c r="I45" i="35"/>
  <c r="F45" i="35"/>
  <c r="M44" i="35"/>
  <c r="J44" i="35"/>
  <c r="I44" i="35"/>
  <c r="F44" i="35"/>
  <c r="M43" i="35"/>
  <c r="J43" i="35"/>
  <c r="I43" i="35"/>
  <c r="F43" i="35"/>
  <c r="M42" i="35"/>
  <c r="J42" i="35"/>
  <c r="I42" i="35"/>
  <c r="F42" i="35"/>
  <c r="O41" i="35"/>
  <c r="N41" i="35"/>
  <c r="M41" i="35"/>
  <c r="L41" i="35"/>
  <c r="K41" i="35"/>
  <c r="I41" i="35"/>
  <c r="H41" i="35"/>
  <c r="G41" i="35"/>
  <c r="E41" i="35"/>
  <c r="D41" i="35"/>
  <c r="M40" i="35"/>
  <c r="I40" i="35"/>
  <c r="F40" i="35"/>
  <c r="J40" i="35" s="1"/>
  <c r="M39" i="35"/>
  <c r="J39" i="35"/>
  <c r="I39" i="35"/>
  <c r="F39" i="35"/>
  <c r="M38" i="35"/>
  <c r="J38" i="35"/>
  <c r="I38" i="35"/>
  <c r="F38" i="35"/>
  <c r="M37" i="35"/>
  <c r="J37" i="35"/>
  <c r="I37" i="35"/>
  <c r="F37" i="35"/>
  <c r="M36" i="35"/>
  <c r="I36" i="35"/>
  <c r="F36" i="35"/>
  <c r="M35" i="35"/>
  <c r="J35" i="35"/>
  <c r="I35" i="35"/>
  <c r="F35" i="35"/>
  <c r="L31" i="35"/>
  <c r="K31" i="35"/>
  <c r="H31" i="35"/>
  <c r="G31" i="35"/>
  <c r="N31" i="35" s="1"/>
  <c r="D31" i="35"/>
  <c r="M30" i="35"/>
  <c r="J30" i="35"/>
  <c r="I30" i="35"/>
  <c r="F30" i="35"/>
  <c r="M29" i="35"/>
  <c r="J29" i="35"/>
  <c r="I29" i="35"/>
  <c r="F29" i="35"/>
  <c r="N28" i="35"/>
  <c r="M28" i="35"/>
  <c r="I28" i="35"/>
  <c r="F28" i="35"/>
  <c r="J28" i="35" s="1"/>
  <c r="M27" i="35"/>
  <c r="J27" i="35"/>
  <c r="I27" i="35"/>
  <c r="F27" i="35"/>
  <c r="N26" i="35"/>
  <c r="M26" i="35"/>
  <c r="M31" i="35" s="1"/>
  <c r="I26" i="35"/>
  <c r="J26" i="35" s="1"/>
  <c r="F26" i="35"/>
  <c r="N25" i="35"/>
  <c r="M25" i="35"/>
  <c r="I25" i="35"/>
  <c r="I31" i="35" s="1"/>
  <c r="F25" i="35"/>
  <c r="F31" i="35" s="1"/>
  <c r="N24" i="35"/>
  <c r="M24" i="35"/>
  <c r="I24" i="35"/>
  <c r="F24" i="35"/>
  <c r="J24" i="35" s="1"/>
  <c r="N23" i="35"/>
  <c r="M23" i="35"/>
  <c r="L23" i="35"/>
  <c r="K23" i="35"/>
  <c r="J23" i="35"/>
  <c r="I23" i="35"/>
  <c r="H23" i="35"/>
  <c r="G23" i="35"/>
  <c r="F23" i="35"/>
  <c r="D23" i="35"/>
  <c r="M22" i="35"/>
  <c r="J22" i="35"/>
  <c r="I22" i="35"/>
  <c r="F22" i="35"/>
  <c r="M21" i="35"/>
  <c r="J21" i="35"/>
  <c r="I21" i="35"/>
  <c r="F21" i="35"/>
  <c r="N20" i="35"/>
  <c r="M20" i="35"/>
  <c r="J20" i="35"/>
  <c r="I20" i="35"/>
  <c r="F20" i="35"/>
  <c r="N19" i="35"/>
  <c r="M19" i="35"/>
  <c r="J19" i="35"/>
  <c r="I19" i="35"/>
  <c r="F19" i="35"/>
  <c r="N18" i="35"/>
  <c r="M18" i="35"/>
  <c r="L18" i="35"/>
  <c r="K18" i="35"/>
  <c r="I18" i="35"/>
  <c r="H18" i="35"/>
  <c r="G18" i="35"/>
  <c r="E18" i="35"/>
  <c r="D18" i="35"/>
  <c r="N17" i="35"/>
  <c r="M17" i="35"/>
  <c r="J17" i="35"/>
  <c r="I17" i="35"/>
  <c r="F17" i="35"/>
  <c r="N16" i="35"/>
  <c r="M16" i="35"/>
  <c r="I16" i="35"/>
  <c r="F16" i="35"/>
  <c r="J16" i="35" s="1"/>
  <c r="N15" i="35"/>
  <c r="M15" i="35"/>
  <c r="I15" i="35"/>
  <c r="F15" i="35"/>
  <c r="J15" i="35" s="1"/>
  <c r="N14" i="35"/>
  <c r="M14" i="35"/>
  <c r="J14" i="35"/>
  <c r="I14" i="35"/>
  <c r="F14" i="35"/>
  <c r="N13" i="35"/>
  <c r="M13" i="35"/>
  <c r="I13" i="35"/>
  <c r="F13" i="35"/>
  <c r="J13" i="35" s="1"/>
  <c r="N12" i="35"/>
  <c r="M12" i="35"/>
  <c r="I12" i="35"/>
  <c r="F12" i="35"/>
  <c r="J12" i="35" s="1"/>
  <c r="N11" i="35"/>
  <c r="M11" i="35"/>
  <c r="I11" i="35"/>
  <c r="F11" i="35"/>
  <c r="J11" i="35" s="1"/>
  <c r="N10" i="35"/>
  <c r="M10" i="35"/>
  <c r="I10" i="35"/>
  <c r="F10" i="35"/>
  <c r="J10" i="35" s="1"/>
  <c r="N9" i="35"/>
  <c r="M9" i="35"/>
  <c r="I9" i="35"/>
  <c r="F9" i="35"/>
  <c r="J9" i="35" s="1"/>
  <c r="N8" i="35"/>
  <c r="M8" i="35"/>
  <c r="L8" i="35"/>
  <c r="K8" i="35"/>
  <c r="I8" i="35"/>
  <c r="H8" i="35"/>
  <c r="G8" i="35"/>
  <c r="E8" i="35"/>
  <c r="D8" i="35"/>
  <c r="M7" i="35"/>
  <c r="J7" i="35"/>
  <c r="I7" i="35"/>
  <c r="F7" i="35"/>
  <c r="N6" i="35"/>
  <c r="M6" i="35"/>
  <c r="J6" i="35"/>
  <c r="I6" i="35"/>
  <c r="F6" i="35"/>
  <c r="N5" i="35"/>
  <c r="M5" i="35"/>
  <c r="I5" i="35"/>
  <c r="F5" i="35"/>
  <c r="N4" i="35"/>
  <c r="M4" i="35"/>
  <c r="I4" i="35"/>
  <c r="F4" i="35"/>
  <c r="J4" i="35" s="1"/>
  <c r="L91" i="41"/>
  <c r="K91" i="41"/>
  <c r="H91" i="41"/>
  <c r="G91" i="41"/>
  <c r="E91" i="41"/>
  <c r="D91" i="41"/>
  <c r="M90" i="41"/>
  <c r="J90" i="41"/>
  <c r="I90" i="41"/>
  <c r="F90" i="41"/>
  <c r="N89" i="41"/>
  <c r="M89" i="41"/>
  <c r="I89" i="41"/>
  <c r="J89" i="41" s="1"/>
  <c r="F89" i="41"/>
  <c r="M88" i="41"/>
  <c r="I88" i="41"/>
  <c r="F88" i="41"/>
  <c r="M87" i="41"/>
  <c r="J87" i="41"/>
  <c r="I87" i="41"/>
  <c r="F87" i="41"/>
  <c r="M86" i="41"/>
  <c r="J86" i="41"/>
  <c r="I86" i="41"/>
  <c r="F86" i="41"/>
  <c r="M85" i="41"/>
  <c r="I85" i="41"/>
  <c r="F85" i="41"/>
  <c r="J85" i="41" s="1"/>
  <c r="N84" i="41"/>
  <c r="M84" i="41"/>
  <c r="I84" i="41"/>
  <c r="F84" i="41"/>
  <c r="F91" i="41" s="1"/>
  <c r="N83" i="41"/>
  <c r="M83" i="41"/>
  <c r="J83" i="41"/>
  <c r="I83" i="41"/>
  <c r="F83" i="41"/>
  <c r="M82" i="41"/>
  <c r="J82" i="41"/>
  <c r="I82" i="41"/>
  <c r="F82" i="41"/>
  <c r="L81" i="41"/>
  <c r="E81" i="41"/>
  <c r="D81" i="41"/>
  <c r="L80" i="41"/>
  <c r="K80" i="41"/>
  <c r="H80" i="41"/>
  <c r="G80" i="41"/>
  <c r="N80" i="41" s="1"/>
  <c r="F80" i="41"/>
  <c r="E80" i="41"/>
  <c r="D80" i="41"/>
  <c r="M79" i="41"/>
  <c r="I79" i="41"/>
  <c r="F79" i="41"/>
  <c r="M78" i="41"/>
  <c r="J78" i="41"/>
  <c r="I78" i="41"/>
  <c r="F78" i="41"/>
  <c r="M77" i="41"/>
  <c r="M80" i="41" s="1"/>
  <c r="J77" i="41"/>
  <c r="I77" i="41"/>
  <c r="F77" i="41"/>
  <c r="O76" i="41"/>
  <c r="M76" i="41"/>
  <c r="L76" i="41"/>
  <c r="K76" i="41"/>
  <c r="K81" i="41" s="1"/>
  <c r="G76" i="41"/>
  <c r="G81" i="41" s="1"/>
  <c r="F76" i="41"/>
  <c r="F81" i="41" s="1"/>
  <c r="E76" i="41"/>
  <c r="D76" i="41"/>
  <c r="H75" i="41"/>
  <c r="H74" i="41"/>
  <c r="H73" i="41"/>
  <c r="I73" i="41" s="1"/>
  <c r="J72" i="41"/>
  <c r="N71" i="41"/>
  <c r="N76" i="41" s="1"/>
  <c r="J71" i="41"/>
  <c r="N67" i="41"/>
  <c r="M67" i="41"/>
  <c r="L67" i="41"/>
  <c r="K67" i="41"/>
  <c r="J67" i="41"/>
  <c r="I67" i="41"/>
  <c r="H67" i="41"/>
  <c r="G67" i="41"/>
  <c r="F67" i="41"/>
  <c r="E67" i="41"/>
  <c r="D67" i="41"/>
  <c r="J66" i="41"/>
  <c r="I66" i="41"/>
  <c r="F66" i="41"/>
  <c r="J65" i="41"/>
  <c r="I65" i="41"/>
  <c r="F65" i="41"/>
  <c r="J64" i="41"/>
  <c r="I64" i="41"/>
  <c r="F64" i="41"/>
  <c r="J63" i="41"/>
  <c r="I63" i="41"/>
  <c r="F63" i="41"/>
  <c r="J62" i="41"/>
  <c r="I62" i="41"/>
  <c r="F62" i="41"/>
  <c r="J61" i="41"/>
  <c r="I61" i="41"/>
  <c r="F61" i="41"/>
  <c r="J60" i="41"/>
  <c r="I60" i="41"/>
  <c r="F60" i="41"/>
  <c r="J59" i="41"/>
  <c r="I59" i="41"/>
  <c r="F59" i="41"/>
  <c r="J58" i="41"/>
  <c r="I58" i="41"/>
  <c r="F58" i="41"/>
  <c r="H57" i="41"/>
  <c r="E57" i="41"/>
  <c r="N56" i="41"/>
  <c r="J55" i="41"/>
  <c r="J54" i="41"/>
  <c r="N53" i="41"/>
  <c r="N52" i="41"/>
  <c r="J52" i="41"/>
  <c r="N51" i="41"/>
  <c r="J51" i="41"/>
  <c r="K50" i="41"/>
  <c r="K57" i="41" s="1"/>
  <c r="H50" i="41"/>
  <c r="G50" i="41"/>
  <c r="G57" i="41" s="1"/>
  <c r="E50" i="41"/>
  <c r="D50" i="41"/>
  <c r="D57" i="41" s="1"/>
  <c r="L49" i="41"/>
  <c r="M49" i="41" s="1"/>
  <c r="J49" i="41"/>
  <c r="L48" i="41"/>
  <c r="M48" i="41" s="1"/>
  <c r="J48" i="41"/>
  <c r="L47" i="41"/>
  <c r="M47" i="41" s="1"/>
  <c r="J47" i="41"/>
  <c r="L46" i="41"/>
  <c r="M46" i="41" s="1"/>
  <c r="J46" i="41"/>
  <c r="L45" i="41"/>
  <c r="M45" i="41" s="1"/>
  <c r="J45" i="41"/>
  <c r="N44" i="41"/>
  <c r="L44" i="41"/>
  <c r="M44" i="41" s="1"/>
  <c r="J44" i="41"/>
  <c r="N43" i="41"/>
  <c r="L43" i="41"/>
  <c r="I50" i="41"/>
  <c r="J42" i="41"/>
  <c r="L41" i="41"/>
  <c r="K41" i="41"/>
  <c r="H41" i="41"/>
  <c r="G41" i="41"/>
  <c r="N41" i="41" s="1"/>
  <c r="F41" i="41"/>
  <c r="E41" i="41"/>
  <c r="E92" i="41" s="1"/>
  <c r="D41" i="41"/>
  <c r="J40" i="41"/>
  <c r="J39" i="41"/>
  <c r="N38" i="41"/>
  <c r="I41" i="41"/>
  <c r="J37" i="41"/>
  <c r="J36" i="41"/>
  <c r="N35" i="41"/>
  <c r="J35" i="41"/>
  <c r="L31" i="41"/>
  <c r="K31" i="41"/>
  <c r="N31" i="41" s="1"/>
  <c r="H31" i="41"/>
  <c r="G31" i="41"/>
  <c r="E31" i="41"/>
  <c r="M30" i="41"/>
  <c r="J30" i="41"/>
  <c r="I30" i="41"/>
  <c r="M29" i="41"/>
  <c r="J29" i="41"/>
  <c r="I29" i="41"/>
  <c r="N28" i="41"/>
  <c r="M28" i="41"/>
  <c r="J28" i="41"/>
  <c r="I28" i="41"/>
  <c r="N27" i="41"/>
  <c r="M27" i="41"/>
  <c r="J27" i="41"/>
  <c r="I27" i="41"/>
  <c r="N26" i="41"/>
  <c r="M26" i="41"/>
  <c r="I26" i="41"/>
  <c r="I31" i="41" s="1"/>
  <c r="F31" i="41"/>
  <c r="N25" i="41"/>
  <c r="M25" i="41"/>
  <c r="M31" i="41" s="1"/>
  <c r="J25" i="41"/>
  <c r="I25" i="41"/>
  <c r="N24" i="41"/>
  <c r="M24" i="41"/>
  <c r="J24" i="41"/>
  <c r="I24" i="41"/>
  <c r="L23" i="41"/>
  <c r="K23" i="41"/>
  <c r="N23" i="41" s="1"/>
  <c r="H23" i="41"/>
  <c r="I23" i="41" s="1"/>
  <c r="G23" i="41"/>
  <c r="F23" i="41"/>
  <c r="E23" i="41"/>
  <c r="D23" i="41"/>
  <c r="N22" i="41"/>
  <c r="M22" i="41"/>
  <c r="M23" i="41" s="1"/>
  <c r="J22" i="41"/>
  <c r="I22" i="41"/>
  <c r="M21" i="41"/>
  <c r="J21" i="41"/>
  <c r="I21" i="41"/>
  <c r="N20" i="41"/>
  <c r="M20" i="41"/>
  <c r="J20" i="41"/>
  <c r="I20" i="41"/>
  <c r="N19" i="41"/>
  <c r="M19" i="41"/>
  <c r="J19" i="41"/>
  <c r="I19" i="41"/>
  <c r="N18" i="41"/>
  <c r="M18" i="41"/>
  <c r="L18" i="41"/>
  <c r="K18" i="41"/>
  <c r="I18" i="41"/>
  <c r="H18" i="41"/>
  <c r="G18" i="41"/>
  <c r="F18" i="41"/>
  <c r="E18" i="41"/>
  <c r="D18" i="41"/>
  <c r="N17" i="41"/>
  <c r="M17" i="41"/>
  <c r="J17" i="41"/>
  <c r="N16" i="41"/>
  <c r="M16" i="41"/>
  <c r="J16" i="41"/>
  <c r="N15" i="41"/>
  <c r="M15" i="41"/>
  <c r="J15" i="41"/>
  <c r="N14" i="41"/>
  <c r="M14" i="41"/>
  <c r="J14" i="41"/>
  <c r="N13" i="41"/>
  <c r="M13" i="41"/>
  <c r="J13" i="41"/>
  <c r="N12" i="41"/>
  <c r="M12" i="41"/>
  <c r="J12" i="41"/>
  <c r="N11" i="41"/>
  <c r="M11" i="41"/>
  <c r="J11" i="41"/>
  <c r="N10" i="41"/>
  <c r="M10" i="41"/>
  <c r="J10" i="41"/>
  <c r="N9" i="41"/>
  <c r="M9" i="41"/>
  <c r="J9" i="41"/>
  <c r="N8" i="41"/>
  <c r="M8" i="41"/>
  <c r="L8" i="41"/>
  <c r="K8" i="41"/>
  <c r="I8" i="41"/>
  <c r="H8" i="41"/>
  <c r="G8" i="41"/>
  <c r="F8" i="41"/>
  <c r="E8" i="41"/>
  <c r="D8" i="41"/>
  <c r="M7" i="41"/>
  <c r="J7" i="41"/>
  <c r="N6" i="41"/>
  <c r="M6" i="41"/>
  <c r="J6" i="41"/>
  <c r="N5" i="41"/>
  <c r="M5" i="41"/>
  <c r="J5" i="41"/>
  <c r="N4" i="41"/>
  <c r="M4" i="41"/>
  <c r="J4" i="41"/>
  <c r="F4" i="41"/>
  <c r="M91" i="38"/>
  <c r="K91" i="38"/>
  <c r="I91" i="38"/>
  <c r="H91" i="38"/>
  <c r="G91" i="38"/>
  <c r="F91" i="38"/>
  <c r="E91" i="38"/>
  <c r="E92" i="38" s="1"/>
  <c r="D91" i="38"/>
  <c r="N89" i="38"/>
  <c r="O88" i="38"/>
  <c r="N88" i="38"/>
  <c r="M86" i="38"/>
  <c r="J86" i="38"/>
  <c r="I86" i="38"/>
  <c r="O85" i="38"/>
  <c r="N85" i="38"/>
  <c r="J85" i="38"/>
  <c r="N84" i="38"/>
  <c r="J84" i="38"/>
  <c r="J82" i="38"/>
  <c r="E81" i="38"/>
  <c r="D81" i="38"/>
  <c r="L80" i="38"/>
  <c r="K80" i="38"/>
  <c r="H80" i="38"/>
  <c r="G80" i="38"/>
  <c r="F80" i="38"/>
  <c r="E80" i="38"/>
  <c r="D80" i="38"/>
  <c r="N77" i="38"/>
  <c r="M80" i="38"/>
  <c r="J77" i="38"/>
  <c r="J80" i="38" s="1"/>
  <c r="I80" i="38"/>
  <c r="F76" i="38"/>
  <c r="E76" i="38"/>
  <c r="D76" i="38"/>
  <c r="G75" i="38"/>
  <c r="H75" i="38" s="1"/>
  <c r="E75" i="38"/>
  <c r="D75" i="38"/>
  <c r="G74" i="38"/>
  <c r="H74" i="38" s="1"/>
  <c r="E74" i="38"/>
  <c r="D74" i="38"/>
  <c r="G73" i="38"/>
  <c r="E73" i="38"/>
  <c r="D73" i="38"/>
  <c r="G72" i="38"/>
  <c r="H72" i="38" s="1"/>
  <c r="E72" i="38"/>
  <c r="D72" i="38"/>
  <c r="G71" i="38"/>
  <c r="H71" i="38" s="1"/>
  <c r="E71" i="38"/>
  <c r="D71" i="38"/>
  <c r="O67" i="38"/>
  <c r="N67" i="38"/>
  <c r="M67" i="38"/>
  <c r="L67" i="38"/>
  <c r="K67" i="38"/>
  <c r="J67" i="38"/>
  <c r="I67" i="38"/>
  <c r="H67" i="38"/>
  <c r="G67" i="38"/>
  <c r="F67" i="38"/>
  <c r="E67" i="38"/>
  <c r="D67" i="38"/>
  <c r="J66" i="38"/>
  <c r="I66" i="38"/>
  <c r="F66" i="38"/>
  <c r="J65" i="38"/>
  <c r="I65" i="38"/>
  <c r="F65" i="38"/>
  <c r="J64" i="38"/>
  <c r="I64" i="38"/>
  <c r="F64" i="38"/>
  <c r="J63" i="38"/>
  <c r="I63" i="38"/>
  <c r="F63" i="38"/>
  <c r="J62" i="38"/>
  <c r="I62" i="38"/>
  <c r="F62" i="38"/>
  <c r="J61" i="38"/>
  <c r="I61" i="38"/>
  <c r="F61" i="38"/>
  <c r="J60" i="38"/>
  <c r="I60" i="38"/>
  <c r="F60" i="38"/>
  <c r="J59" i="38"/>
  <c r="I59" i="38"/>
  <c r="F59" i="38"/>
  <c r="O57" i="38"/>
  <c r="N57" i="38"/>
  <c r="L57" i="38"/>
  <c r="K57" i="38"/>
  <c r="H57" i="38"/>
  <c r="G57" i="38"/>
  <c r="E57" i="38"/>
  <c r="D57" i="38"/>
  <c r="J56" i="38"/>
  <c r="I56" i="38"/>
  <c r="F56" i="38"/>
  <c r="J55" i="38"/>
  <c r="I55" i="38"/>
  <c r="F55" i="38"/>
  <c r="J54" i="38"/>
  <c r="I54" i="38"/>
  <c r="F54" i="38"/>
  <c r="I53" i="38"/>
  <c r="F53" i="38"/>
  <c r="J53" i="38" s="1"/>
  <c r="I52" i="38"/>
  <c r="F52" i="38"/>
  <c r="J52" i="38" s="1"/>
  <c r="O50" i="38"/>
  <c r="N50" i="38"/>
  <c r="M50" i="38"/>
  <c r="M57" i="38" s="1"/>
  <c r="L50" i="38"/>
  <c r="K50" i="38"/>
  <c r="I50" i="38"/>
  <c r="I57" i="38" s="1"/>
  <c r="H50" i="38"/>
  <c r="G50" i="38"/>
  <c r="F50" i="38"/>
  <c r="E50" i="38"/>
  <c r="D50" i="38"/>
  <c r="J49" i="38"/>
  <c r="J48" i="38"/>
  <c r="J47" i="38"/>
  <c r="J46" i="38"/>
  <c r="J45" i="38"/>
  <c r="J44" i="38"/>
  <c r="J43" i="38"/>
  <c r="H41" i="38"/>
  <c r="G41" i="38"/>
  <c r="E41" i="38"/>
  <c r="D41" i="38"/>
  <c r="J40" i="38"/>
  <c r="K40" i="38" s="1"/>
  <c r="H40" i="38"/>
  <c r="G40" i="38"/>
  <c r="F40" i="38"/>
  <c r="E40" i="38"/>
  <c r="D40" i="38"/>
  <c r="K39" i="38"/>
  <c r="J39" i="38"/>
  <c r="L39" i="38" s="1"/>
  <c r="H39" i="38"/>
  <c r="G39" i="38"/>
  <c r="F39" i="38"/>
  <c r="E39" i="38"/>
  <c r="D39" i="38"/>
  <c r="J38" i="38"/>
  <c r="K38" i="38" s="1"/>
  <c r="H38" i="38"/>
  <c r="G38" i="38"/>
  <c r="F38" i="38"/>
  <c r="E38" i="38"/>
  <c r="D38" i="38"/>
  <c r="K37" i="38"/>
  <c r="J37" i="38"/>
  <c r="L37" i="38" s="1"/>
  <c r="H37" i="38"/>
  <c r="G37" i="38"/>
  <c r="F37" i="38"/>
  <c r="E37" i="38"/>
  <c r="D37" i="38"/>
  <c r="J36" i="38"/>
  <c r="F36" i="38"/>
  <c r="N35" i="38"/>
  <c r="I41" i="38"/>
  <c r="F35" i="38"/>
  <c r="F41" i="38" s="1"/>
  <c r="L31" i="38"/>
  <c r="K31" i="38"/>
  <c r="H31" i="38"/>
  <c r="G31" i="38"/>
  <c r="E31" i="38"/>
  <c r="D31" i="38"/>
  <c r="N28" i="38"/>
  <c r="N27" i="38"/>
  <c r="J27" i="38"/>
  <c r="N26" i="38"/>
  <c r="J26" i="38"/>
  <c r="O25" i="38"/>
  <c r="O31" i="38" s="1"/>
  <c r="N25" i="38"/>
  <c r="O23" i="38"/>
  <c r="M23" i="38"/>
  <c r="L23" i="38"/>
  <c r="K23" i="38"/>
  <c r="I23" i="38"/>
  <c r="H23" i="38"/>
  <c r="G23" i="38"/>
  <c r="N23" i="38" s="1"/>
  <c r="F23" i="38"/>
  <c r="E23" i="38"/>
  <c r="D23" i="38"/>
  <c r="N20" i="38"/>
  <c r="J20" i="38"/>
  <c r="N19" i="38"/>
  <c r="J19" i="38"/>
  <c r="J23" i="38" s="1"/>
  <c r="O18" i="38"/>
  <c r="M18" i="38"/>
  <c r="L18" i="38"/>
  <c r="K18" i="38"/>
  <c r="I18" i="38"/>
  <c r="H18" i="38"/>
  <c r="G18" i="38"/>
  <c r="N18" i="38" s="1"/>
  <c r="F18" i="38"/>
  <c r="E18" i="38"/>
  <c r="D18" i="38"/>
  <c r="N17" i="38"/>
  <c r="J17" i="38"/>
  <c r="N16" i="38"/>
  <c r="J16" i="38"/>
  <c r="N15" i="38"/>
  <c r="J15" i="38"/>
  <c r="N14" i="38"/>
  <c r="J14" i="38"/>
  <c r="N13" i="38"/>
  <c r="J13" i="38"/>
  <c r="N12" i="38"/>
  <c r="J12" i="38"/>
  <c r="N11" i="38"/>
  <c r="J11" i="38"/>
  <c r="N10" i="38"/>
  <c r="J10" i="38"/>
  <c r="N9" i="38"/>
  <c r="J9" i="38"/>
  <c r="J18" i="38" s="1"/>
  <c r="O8" i="38"/>
  <c r="N8" i="38"/>
  <c r="M8" i="38"/>
  <c r="L8" i="38"/>
  <c r="K8" i="38"/>
  <c r="I8" i="38"/>
  <c r="H8" i="38"/>
  <c r="G8" i="38"/>
  <c r="F8" i="38"/>
  <c r="E8" i="38"/>
  <c r="D8" i="38"/>
  <c r="J7" i="38"/>
  <c r="N6" i="38"/>
  <c r="J6" i="38"/>
  <c r="N5" i="38"/>
  <c r="J5" i="38"/>
  <c r="N4" i="38"/>
  <c r="J4" i="38"/>
  <c r="J8" i="38" s="1"/>
  <c r="M91" i="42"/>
  <c r="L91" i="42"/>
  <c r="K91" i="42"/>
  <c r="I91" i="42"/>
  <c r="H91" i="42"/>
  <c r="G91" i="42"/>
  <c r="E91" i="42"/>
  <c r="D91" i="42"/>
  <c r="N89" i="42"/>
  <c r="N88" i="42"/>
  <c r="M87" i="42"/>
  <c r="J87" i="42"/>
  <c r="F87" i="42"/>
  <c r="M86" i="42"/>
  <c r="J86" i="42"/>
  <c r="I86" i="42"/>
  <c r="F86" i="42"/>
  <c r="N85" i="42"/>
  <c r="F85" i="42"/>
  <c r="J85" i="42" s="1"/>
  <c r="N84" i="42"/>
  <c r="F84" i="42"/>
  <c r="F91" i="42" s="1"/>
  <c r="F83" i="42"/>
  <c r="F82" i="42"/>
  <c r="L81" i="42"/>
  <c r="H81" i="42"/>
  <c r="E81" i="42"/>
  <c r="D81" i="42"/>
  <c r="M80" i="42"/>
  <c r="L80" i="42"/>
  <c r="K80" i="42"/>
  <c r="N80" i="42" s="1"/>
  <c r="F80" i="42"/>
  <c r="F81" i="42" s="1"/>
  <c r="E80" i="42"/>
  <c r="D80" i="42"/>
  <c r="N77" i="42"/>
  <c r="M76" i="42"/>
  <c r="L76" i="42"/>
  <c r="K76" i="42"/>
  <c r="J76" i="42"/>
  <c r="I76" i="42"/>
  <c r="I81" i="42" s="1"/>
  <c r="H76" i="42"/>
  <c r="G76" i="42"/>
  <c r="G81" i="42" s="1"/>
  <c r="F76" i="42"/>
  <c r="E76" i="42"/>
  <c r="D76" i="42"/>
  <c r="N73" i="42"/>
  <c r="N72" i="42"/>
  <c r="N71" i="42"/>
  <c r="M67" i="42"/>
  <c r="L67" i="42"/>
  <c r="K67" i="42"/>
  <c r="J67" i="42"/>
  <c r="I67" i="42"/>
  <c r="F67" i="42"/>
  <c r="M66" i="42"/>
  <c r="L66" i="42"/>
  <c r="K66" i="42"/>
  <c r="J66" i="42"/>
  <c r="I66" i="42"/>
  <c r="F66" i="42"/>
  <c r="M65" i="42"/>
  <c r="L65" i="42"/>
  <c r="K65" i="42"/>
  <c r="J65" i="42"/>
  <c r="I65" i="42"/>
  <c r="F65" i="42"/>
  <c r="M64" i="42"/>
  <c r="L64" i="42"/>
  <c r="K64" i="42"/>
  <c r="J64" i="42"/>
  <c r="I64" i="42"/>
  <c r="F64" i="42"/>
  <c r="M63" i="42"/>
  <c r="L63" i="42"/>
  <c r="K63" i="42"/>
  <c r="J63" i="42"/>
  <c r="I63" i="42"/>
  <c r="F63" i="42"/>
  <c r="M62" i="42"/>
  <c r="L62" i="42"/>
  <c r="K62" i="42"/>
  <c r="J62" i="42"/>
  <c r="I62" i="42"/>
  <c r="F62" i="42"/>
  <c r="M61" i="42"/>
  <c r="L61" i="42"/>
  <c r="K61" i="42"/>
  <c r="J61" i="42"/>
  <c r="I61" i="42"/>
  <c r="F61" i="42"/>
  <c r="M60" i="42"/>
  <c r="L60" i="42"/>
  <c r="K60" i="42"/>
  <c r="J60" i="42"/>
  <c r="I60" i="42"/>
  <c r="F60" i="42"/>
  <c r="M59" i="42"/>
  <c r="L59" i="42"/>
  <c r="K59" i="42"/>
  <c r="J59" i="42"/>
  <c r="I59" i="42"/>
  <c r="F59" i="42"/>
  <c r="M58" i="42"/>
  <c r="L58" i="42"/>
  <c r="K58" i="42"/>
  <c r="J58" i="42"/>
  <c r="I58" i="42"/>
  <c r="F58" i="42"/>
  <c r="L57" i="42"/>
  <c r="K57" i="42"/>
  <c r="N57" i="42" s="1"/>
  <c r="N56" i="42"/>
  <c r="M56" i="42"/>
  <c r="L56" i="42"/>
  <c r="I56" i="42"/>
  <c r="I57" i="42" s="1"/>
  <c r="F56" i="42"/>
  <c r="F57" i="42" s="1"/>
  <c r="M55" i="42"/>
  <c r="L55" i="42"/>
  <c r="J55" i="42"/>
  <c r="I55" i="42"/>
  <c r="F55" i="42"/>
  <c r="M54" i="42"/>
  <c r="L54" i="42"/>
  <c r="J54" i="42"/>
  <c r="I54" i="42"/>
  <c r="F54" i="42"/>
  <c r="M53" i="42"/>
  <c r="L53" i="42"/>
  <c r="J53" i="42"/>
  <c r="I53" i="42"/>
  <c r="M52" i="42"/>
  <c r="L52" i="42"/>
  <c r="J52" i="42"/>
  <c r="I52" i="42"/>
  <c r="F52" i="42"/>
  <c r="N51" i="42"/>
  <c r="M51" i="42"/>
  <c r="M57" i="42" s="1"/>
  <c r="L51" i="42"/>
  <c r="J51" i="42"/>
  <c r="I51" i="42"/>
  <c r="F51" i="42"/>
  <c r="M50" i="42"/>
  <c r="J50" i="42"/>
  <c r="I50" i="42"/>
  <c r="F50" i="42"/>
  <c r="M49" i="42"/>
  <c r="L49" i="42"/>
  <c r="K49" i="42"/>
  <c r="J49" i="42"/>
  <c r="I49" i="42"/>
  <c r="F49" i="42"/>
  <c r="M48" i="42"/>
  <c r="L48" i="42"/>
  <c r="K48" i="42"/>
  <c r="J48" i="42"/>
  <c r="I48" i="42"/>
  <c r="F48" i="42"/>
  <c r="M47" i="42"/>
  <c r="L47" i="42"/>
  <c r="K47" i="42"/>
  <c r="J47" i="42"/>
  <c r="I47" i="42"/>
  <c r="F47" i="42"/>
  <c r="M46" i="42"/>
  <c r="L46" i="42"/>
  <c r="K46" i="42"/>
  <c r="J46" i="42"/>
  <c r="I46" i="42"/>
  <c r="F46" i="42"/>
  <c r="M45" i="42"/>
  <c r="J45" i="42"/>
  <c r="I45" i="42"/>
  <c r="F45" i="42"/>
  <c r="M44" i="42"/>
  <c r="L44" i="42"/>
  <c r="K44" i="42"/>
  <c r="J44" i="42"/>
  <c r="I44" i="42"/>
  <c r="F44" i="42"/>
  <c r="M43" i="42"/>
  <c r="F43" i="42"/>
  <c r="M42" i="42"/>
  <c r="L42" i="42"/>
  <c r="K42" i="42"/>
  <c r="J42" i="42"/>
  <c r="I42" i="42"/>
  <c r="F42" i="42"/>
  <c r="L41" i="42"/>
  <c r="H41" i="42"/>
  <c r="G41" i="42"/>
  <c r="E41" i="42"/>
  <c r="D41" i="42"/>
  <c r="L40" i="42"/>
  <c r="J40" i="42"/>
  <c r="I40" i="42"/>
  <c r="F40" i="42"/>
  <c r="L39" i="42"/>
  <c r="J39" i="42"/>
  <c r="I39" i="42"/>
  <c r="F39" i="42"/>
  <c r="L38" i="42"/>
  <c r="I38" i="42"/>
  <c r="I41" i="42" s="1"/>
  <c r="F38" i="42"/>
  <c r="F41" i="42" s="1"/>
  <c r="M37" i="42"/>
  <c r="L37" i="42"/>
  <c r="J37" i="42"/>
  <c r="I37" i="42"/>
  <c r="F37" i="42"/>
  <c r="M36" i="42"/>
  <c r="L36" i="42"/>
  <c r="K36" i="42"/>
  <c r="J36" i="42"/>
  <c r="I36" i="42"/>
  <c r="F36" i="42"/>
  <c r="M35" i="42"/>
  <c r="L35" i="42"/>
  <c r="K35" i="42"/>
  <c r="J35" i="42"/>
  <c r="I35" i="42"/>
  <c r="F35" i="42"/>
  <c r="L31" i="42"/>
  <c r="K31" i="42"/>
  <c r="H31" i="42"/>
  <c r="H92" i="42" s="1"/>
  <c r="G31" i="42"/>
  <c r="N31" i="42" s="1"/>
  <c r="E31" i="42"/>
  <c r="E92" i="42" s="1"/>
  <c r="D31" i="42"/>
  <c r="M30" i="42"/>
  <c r="J30" i="42"/>
  <c r="I30" i="42"/>
  <c r="F30" i="42"/>
  <c r="M29" i="42"/>
  <c r="J29" i="42"/>
  <c r="I29" i="42"/>
  <c r="F29" i="42"/>
  <c r="N28" i="42"/>
  <c r="M28" i="42"/>
  <c r="I28" i="42"/>
  <c r="F28" i="42"/>
  <c r="N27" i="42"/>
  <c r="M27" i="42"/>
  <c r="J27" i="42"/>
  <c r="I27" i="42"/>
  <c r="F27" i="42"/>
  <c r="N26" i="42"/>
  <c r="M26" i="42"/>
  <c r="I26" i="42"/>
  <c r="F26" i="42"/>
  <c r="J26" i="42" s="1"/>
  <c r="O25" i="42"/>
  <c r="N25" i="42"/>
  <c r="M25" i="42"/>
  <c r="M31" i="42" s="1"/>
  <c r="I25" i="42"/>
  <c r="I31" i="42" s="1"/>
  <c r="F25" i="42"/>
  <c r="F31" i="42" s="1"/>
  <c r="N24" i="42"/>
  <c r="M24" i="42"/>
  <c r="I24" i="42"/>
  <c r="F24" i="42"/>
  <c r="J24" i="42" s="1"/>
  <c r="O23" i="42"/>
  <c r="N23" i="42"/>
  <c r="M23" i="42"/>
  <c r="L23" i="42"/>
  <c r="K23" i="42"/>
  <c r="J23" i="42"/>
  <c r="I23" i="42"/>
  <c r="H23" i="42"/>
  <c r="G23" i="42"/>
  <c r="F23" i="42"/>
  <c r="E23" i="42"/>
  <c r="D23" i="42"/>
  <c r="M22" i="42"/>
  <c r="I22" i="42"/>
  <c r="F22" i="42"/>
  <c r="M21" i="42"/>
  <c r="I21" i="42"/>
  <c r="F21" i="42"/>
  <c r="N20" i="42"/>
  <c r="M20" i="42"/>
  <c r="I20" i="42"/>
  <c r="F20" i="42"/>
  <c r="O19" i="42"/>
  <c r="N19" i="42"/>
  <c r="M19" i="42"/>
  <c r="J19" i="42"/>
  <c r="I19" i="42"/>
  <c r="F19" i="42"/>
  <c r="N18" i="42"/>
  <c r="M18" i="42"/>
  <c r="L18" i="42"/>
  <c r="K18" i="42"/>
  <c r="I18" i="42"/>
  <c r="H18" i="42"/>
  <c r="G18" i="42"/>
  <c r="E18" i="42"/>
  <c r="D18" i="42"/>
  <c r="N17" i="42"/>
  <c r="M17" i="42"/>
  <c r="J17" i="42"/>
  <c r="I17" i="42"/>
  <c r="F17" i="42"/>
  <c r="N16" i="42"/>
  <c r="M16" i="42"/>
  <c r="I16" i="42"/>
  <c r="F16" i="42"/>
  <c r="J16" i="42" s="1"/>
  <c r="N15" i="42"/>
  <c r="M15" i="42"/>
  <c r="I15" i="42"/>
  <c r="F15" i="42"/>
  <c r="J15" i="42" s="1"/>
  <c r="N14" i="42"/>
  <c r="M14" i="42"/>
  <c r="J14" i="42"/>
  <c r="I14" i="42"/>
  <c r="F14" i="42"/>
  <c r="N13" i="42"/>
  <c r="M13" i="42"/>
  <c r="I13" i="42"/>
  <c r="F13" i="42"/>
  <c r="J13" i="42" s="1"/>
  <c r="N12" i="42"/>
  <c r="M12" i="42"/>
  <c r="I12" i="42"/>
  <c r="F12" i="42"/>
  <c r="J12" i="42" s="1"/>
  <c r="N11" i="42"/>
  <c r="M11" i="42"/>
  <c r="J11" i="42"/>
  <c r="I11" i="42"/>
  <c r="F11" i="42"/>
  <c r="N10" i="42"/>
  <c r="M10" i="42"/>
  <c r="I10" i="42"/>
  <c r="F10" i="42"/>
  <c r="J10" i="42" s="1"/>
  <c r="N9" i="42"/>
  <c r="M9" i="42"/>
  <c r="I9" i="42"/>
  <c r="F9" i="42"/>
  <c r="J9" i="42" s="1"/>
  <c r="N8" i="42"/>
  <c r="M8" i="42"/>
  <c r="L8" i="42"/>
  <c r="K8" i="42"/>
  <c r="I8" i="42"/>
  <c r="H8" i="42"/>
  <c r="G8" i="42"/>
  <c r="E8" i="42"/>
  <c r="D8" i="42"/>
  <c r="M7" i="42"/>
  <c r="J7" i="42"/>
  <c r="I7" i="42"/>
  <c r="F7" i="42"/>
  <c r="N6" i="42"/>
  <c r="M6" i="42"/>
  <c r="J6" i="42"/>
  <c r="I6" i="42"/>
  <c r="F6" i="42"/>
  <c r="N5" i="42"/>
  <c r="M5" i="42"/>
  <c r="I5" i="42"/>
  <c r="F5" i="42"/>
  <c r="N4" i="42"/>
  <c r="M4" i="42"/>
  <c r="I4" i="42"/>
  <c r="F4" i="42"/>
  <c r="J4" i="42" s="1"/>
  <c r="E92" i="40"/>
  <c r="M91" i="40"/>
  <c r="L91" i="40"/>
  <c r="K91" i="40"/>
  <c r="I91" i="40"/>
  <c r="H91" i="40"/>
  <c r="G91" i="40"/>
  <c r="F91" i="40"/>
  <c r="E91" i="40"/>
  <c r="D91" i="40"/>
  <c r="J90" i="40"/>
  <c r="N89" i="40"/>
  <c r="J89" i="40"/>
  <c r="J88" i="40"/>
  <c r="J87" i="40"/>
  <c r="M86" i="40"/>
  <c r="J86" i="40"/>
  <c r="I86" i="40"/>
  <c r="F86" i="40"/>
  <c r="O91" i="40"/>
  <c r="J85" i="40"/>
  <c r="J84" i="40"/>
  <c r="J83" i="40"/>
  <c r="J82" i="40"/>
  <c r="O81" i="40"/>
  <c r="L81" i="40"/>
  <c r="H81" i="40"/>
  <c r="E81" i="40"/>
  <c r="D81" i="40"/>
  <c r="O80" i="40"/>
  <c r="N80" i="40"/>
  <c r="M80" i="40"/>
  <c r="L80" i="40"/>
  <c r="K80" i="40"/>
  <c r="I80" i="40"/>
  <c r="H80" i="40"/>
  <c r="G80" i="40"/>
  <c r="F80" i="40"/>
  <c r="E80" i="40"/>
  <c r="D80" i="40"/>
  <c r="J79" i="40"/>
  <c r="J78" i="40"/>
  <c r="J77" i="40"/>
  <c r="O76" i="40"/>
  <c r="N76" i="40"/>
  <c r="N81" i="40" s="1"/>
  <c r="M76" i="40"/>
  <c r="M81" i="40" s="1"/>
  <c r="L76" i="40"/>
  <c r="K76" i="40"/>
  <c r="K81" i="40" s="1"/>
  <c r="H76" i="40"/>
  <c r="G76" i="40"/>
  <c r="F76" i="40"/>
  <c r="F81" i="40" s="1"/>
  <c r="E76" i="40"/>
  <c r="D76" i="40"/>
  <c r="J75" i="40"/>
  <c r="J73" i="40"/>
  <c r="J72" i="40"/>
  <c r="J71" i="40"/>
  <c r="J76" i="40" s="1"/>
  <c r="I76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M66" i="40"/>
  <c r="J66" i="40"/>
  <c r="I66" i="40"/>
  <c r="F66" i="40"/>
  <c r="M65" i="40"/>
  <c r="J65" i="40"/>
  <c r="I65" i="40"/>
  <c r="F65" i="40"/>
  <c r="M64" i="40"/>
  <c r="J64" i="40"/>
  <c r="I64" i="40"/>
  <c r="F64" i="40"/>
  <c r="M63" i="40"/>
  <c r="J63" i="40"/>
  <c r="I63" i="40"/>
  <c r="F63" i="40"/>
  <c r="M62" i="40"/>
  <c r="J62" i="40"/>
  <c r="I62" i="40"/>
  <c r="F62" i="40"/>
  <c r="M61" i="40"/>
  <c r="J61" i="40"/>
  <c r="I61" i="40"/>
  <c r="F61" i="40"/>
  <c r="M60" i="40"/>
  <c r="J60" i="40"/>
  <c r="I60" i="40"/>
  <c r="F60" i="40"/>
  <c r="M59" i="40"/>
  <c r="J59" i="40"/>
  <c r="I59" i="40"/>
  <c r="F59" i="40"/>
  <c r="M58" i="40"/>
  <c r="J58" i="40"/>
  <c r="I58" i="40"/>
  <c r="F58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M56" i="40"/>
  <c r="J56" i="40"/>
  <c r="I56" i="40"/>
  <c r="F56" i="40"/>
  <c r="M55" i="40"/>
  <c r="J55" i="40"/>
  <c r="I55" i="40"/>
  <c r="F55" i="40"/>
  <c r="M54" i="40"/>
  <c r="J54" i="40"/>
  <c r="I54" i="40"/>
  <c r="F54" i="40"/>
  <c r="M53" i="40"/>
  <c r="J53" i="40"/>
  <c r="I53" i="40"/>
  <c r="F53" i="40"/>
  <c r="M52" i="40"/>
  <c r="J52" i="40"/>
  <c r="I52" i="40"/>
  <c r="F52" i="40"/>
  <c r="M51" i="40"/>
  <c r="J51" i="40"/>
  <c r="I51" i="40"/>
  <c r="F51" i="40"/>
  <c r="O50" i="40"/>
  <c r="N50" i="40"/>
  <c r="M50" i="40"/>
  <c r="L50" i="40"/>
  <c r="K50" i="40"/>
  <c r="J50" i="40"/>
  <c r="I50" i="40"/>
  <c r="H50" i="40"/>
  <c r="G50" i="40"/>
  <c r="F50" i="40"/>
  <c r="E50" i="40"/>
  <c r="D50" i="40"/>
  <c r="M49" i="40"/>
  <c r="J49" i="40"/>
  <c r="I49" i="40"/>
  <c r="F49" i="40"/>
  <c r="M48" i="40"/>
  <c r="J48" i="40"/>
  <c r="I48" i="40"/>
  <c r="F48" i="40"/>
  <c r="M47" i="40"/>
  <c r="J47" i="40"/>
  <c r="I47" i="40"/>
  <c r="F47" i="40"/>
  <c r="M46" i="40"/>
  <c r="J46" i="40"/>
  <c r="I46" i="40"/>
  <c r="F46" i="40"/>
  <c r="M45" i="40"/>
  <c r="J45" i="40"/>
  <c r="I45" i="40"/>
  <c r="F45" i="40"/>
  <c r="M44" i="40"/>
  <c r="J44" i="40"/>
  <c r="I44" i="40"/>
  <c r="F44" i="40"/>
  <c r="M43" i="40"/>
  <c r="J43" i="40"/>
  <c r="I43" i="40"/>
  <c r="F43" i="40"/>
  <c r="M42" i="40"/>
  <c r="J42" i="40"/>
  <c r="I42" i="40"/>
  <c r="F42" i="40"/>
  <c r="L41" i="40"/>
  <c r="O41" i="40" s="1"/>
  <c r="K41" i="40"/>
  <c r="N41" i="40" s="1"/>
  <c r="I41" i="40"/>
  <c r="H41" i="40"/>
  <c r="G41" i="40"/>
  <c r="F41" i="40"/>
  <c r="E41" i="40"/>
  <c r="D41" i="40"/>
  <c r="J40" i="40"/>
  <c r="J39" i="40"/>
  <c r="J38" i="40"/>
  <c r="J37" i="40"/>
  <c r="J36" i="40"/>
  <c r="O35" i="40"/>
  <c r="N35" i="40"/>
  <c r="M41" i="40"/>
  <c r="J35" i="40"/>
  <c r="L31" i="40"/>
  <c r="K31" i="40"/>
  <c r="H31" i="40"/>
  <c r="H92" i="40" s="1"/>
  <c r="G31" i="40"/>
  <c r="N31" i="40" s="1"/>
  <c r="E31" i="40"/>
  <c r="D31" i="40"/>
  <c r="J30" i="40"/>
  <c r="J29" i="40"/>
  <c r="N28" i="40"/>
  <c r="J27" i="40"/>
  <c r="N26" i="40"/>
  <c r="J26" i="40"/>
  <c r="O25" i="40"/>
  <c r="N25" i="40"/>
  <c r="M31" i="40"/>
  <c r="I31" i="40"/>
  <c r="J24" i="40"/>
  <c r="O23" i="40"/>
  <c r="N23" i="40"/>
  <c r="M23" i="40"/>
  <c r="L23" i="40"/>
  <c r="K23" i="40"/>
  <c r="I23" i="40"/>
  <c r="H23" i="40"/>
  <c r="G23" i="40"/>
  <c r="F23" i="40"/>
  <c r="E23" i="40"/>
  <c r="D23" i="40"/>
  <c r="J22" i="40"/>
  <c r="J21" i="40"/>
  <c r="N20" i="40"/>
  <c r="J20" i="40"/>
  <c r="O19" i="40"/>
  <c r="N19" i="40"/>
  <c r="J19" i="40"/>
  <c r="O18" i="40"/>
  <c r="N18" i="40"/>
  <c r="M18" i="40"/>
  <c r="L18" i="40"/>
  <c r="K18" i="40"/>
  <c r="I18" i="40"/>
  <c r="H18" i="40"/>
  <c r="G18" i="40"/>
  <c r="F18" i="40"/>
  <c r="E18" i="40"/>
  <c r="D18" i="40"/>
  <c r="N17" i="40"/>
  <c r="J17" i="40"/>
  <c r="N16" i="40"/>
  <c r="J16" i="40"/>
  <c r="N15" i="40"/>
  <c r="J15" i="40"/>
  <c r="N14" i="40"/>
  <c r="J14" i="40"/>
  <c r="N13" i="40"/>
  <c r="J13" i="40"/>
  <c r="N12" i="40"/>
  <c r="J12" i="40"/>
  <c r="N11" i="40"/>
  <c r="J11" i="40"/>
  <c r="N10" i="40"/>
  <c r="J10" i="40"/>
  <c r="N9" i="40"/>
  <c r="J9" i="40"/>
  <c r="J18" i="40" s="1"/>
  <c r="N8" i="40"/>
  <c r="M8" i="40"/>
  <c r="L8" i="40"/>
  <c r="K8" i="40"/>
  <c r="I8" i="40"/>
  <c r="H8" i="40"/>
  <c r="G8" i="40"/>
  <c r="F8" i="40"/>
  <c r="E8" i="40"/>
  <c r="D8" i="40"/>
  <c r="J7" i="40"/>
  <c r="N6" i="40"/>
  <c r="J6" i="40"/>
  <c r="N5" i="40"/>
  <c r="J5" i="40"/>
  <c r="N4" i="40"/>
  <c r="J4" i="40"/>
  <c r="J8" i="40" s="1"/>
  <c r="L92" i="37"/>
  <c r="L91" i="37"/>
  <c r="K91" i="37"/>
  <c r="H91" i="37"/>
  <c r="G91" i="37"/>
  <c r="F91" i="37"/>
  <c r="E91" i="37"/>
  <c r="D91" i="37"/>
  <c r="M90" i="37"/>
  <c r="J90" i="37"/>
  <c r="I90" i="37"/>
  <c r="N89" i="37"/>
  <c r="M89" i="37"/>
  <c r="I89" i="37"/>
  <c r="J89" i="37" s="1"/>
  <c r="N88" i="37"/>
  <c r="M88" i="37"/>
  <c r="I88" i="37"/>
  <c r="J88" i="37" s="1"/>
  <c r="M87" i="37"/>
  <c r="J87" i="37"/>
  <c r="M86" i="37"/>
  <c r="J86" i="37"/>
  <c r="I86" i="37"/>
  <c r="F86" i="37"/>
  <c r="N85" i="37"/>
  <c r="M85" i="37"/>
  <c r="N84" i="37"/>
  <c r="M83" i="37"/>
  <c r="M82" i="37"/>
  <c r="L81" i="37"/>
  <c r="H81" i="37"/>
  <c r="E81" i="37"/>
  <c r="D81" i="37"/>
  <c r="L80" i="37"/>
  <c r="K80" i="37"/>
  <c r="J80" i="37"/>
  <c r="I80" i="37"/>
  <c r="H80" i="37"/>
  <c r="G80" i="37"/>
  <c r="N80" i="37" s="1"/>
  <c r="F80" i="37"/>
  <c r="E80" i="37"/>
  <c r="D80" i="37"/>
  <c r="M79" i="37"/>
  <c r="M78" i="37"/>
  <c r="N77" i="37"/>
  <c r="M77" i="37"/>
  <c r="M80" i="37" s="1"/>
  <c r="O76" i="37"/>
  <c r="L76" i="37"/>
  <c r="K76" i="37"/>
  <c r="K81" i="37" s="1"/>
  <c r="J76" i="37"/>
  <c r="I76" i="37"/>
  <c r="H76" i="37"/>
  <c r="G76" i="37"/>
  <c r="F76" i="37"/>
  <c r="F81" i="37" s="1"/>
  <c r="E76" i="37"/>
  <c r="D76" i="37"/>
  <c r="N75" i="37"/>
  <c r="N72" i="37"/>
  <c r="N71" i="37"/>
  <c r="M71" i="37"/>
  <c r="M76" i="37" s="1"/>
  <c r="O67" i="37"/>
  <c r="M67" i="37"/>
  <c r="L67" i="37"/>
  <c r="K67" i="37"/>
  <c r="J67" i="37"/>
  <c r="I67" i="37"/>
  <c r="H67" i="37"/>
  <c r="G67" i="37"/>
  <c r="F67" i="37"/>
  <c r="E67" i="37"/>
  <c r="D67" i="37"/>
  <c r="M66" i="37"/>
  <c r="J66" i="37"/>
  <c r="I66" i="37"/>
  <c r="F66" i="37"/>
  <c r="M65" i="37"/>
  <c r="J65" i="37"/>
  <c r="I65" i="37"/>
  <c r="F65" i="37"/>
  <c r="M64" i="37"/>
  <c r="J64" i="37"/>
  <c r="I64" i="37"/>
  <c r="F64" i="37"/>
  <c r="M63" i="37"/>
  <c r="J63" i="37"/>
  <c r="I63" i="37"/>
  <c r="F63" i="37"/>
  <c r="M62" i="37"/>
  <c r="J62" i="37"/>
  <c r="I62" i="37"/>
  <c r="F62" i="37"/>
  <c r="M61" i="37"/>
  <c r="J61" i="37"/>
  <c r="I61" i="37"/>
  <c r="F61" i="37"/>
  <c r="M60" i="37"/>
  <c r="J60" i="37"/>
  <c r="I60" i="37"/>
  <c r="F60" i="37"/>
  <c r="M59" i="37"/>
  <c r="J59" i="37"/>
  <c r="I59" i="37"/>
  <c r="F59" i="37"/>
  <c r="M58" i="37"/>
  <c r="J58" i="37"/>
  <c r="I58" i="37"/>
  <c r="F58" i="37"/>
  <c r="O57" i="37"/>
  <c r="M57" i="37"/>
  <c r="L57" i="37"/>
  <c r="K57" i="37"/>
  <c r="I57" i="37"/>
  <c r="H57" i="37"/>
  <c r="G57" i="37"/>
  <c r="E57" i="37"/>
  <c r="D57" i="37"/>
  <c r="M56" i="37"/>
  <c r="J56" i="37"/>
  <c r="I56" i="37"/>
  <c r="F56" i="37"/>
  <c r="M55" i="37"/>
  <c r="J55" i="37"/>
  <c r="I55" i="37"/>
  <c r="F55" i="37"/>
  <c r="M54" i="37"/>
  <c r="J54" i="37"/>
  <c r="I54" i="37"/>
  <c r="F54" i="37"/>
  <c r="M53" i="37"/>
  <c r="J53" i="37"/>
  <c r="I53" i="37"/>
  <c r="F53" i="37"/>
  <c r="M52" i="37"/>
  <c r="I52" i="37"/>
  <c r="F52" i="37"/>
  <c r="M51" i="37"/>
  <c r="I51" i="37"/>
  <c r="F51" i="37"/>
  <c r="J51" i="37" s="1"/>
  <c r="O50" i="37"/>
  <c r="M50" i="37"/>
  <c r="L50" i="37"/>
  <c r="K50" i="37"/>
  <c r="J50" i="37"/>
  <c r="I50" i="37"/>
  <c r="H50" i="37"/>
  <c r="G50" i="37"/>
  <c r="F50" i="37"/>
  <c r="E50" i="37"/>
  <c r="D50" i="37"/>
  <c r="M49" i="37"/>
  <c r="J49" i="37"/>
  <c r="I49" i="37"/>
  <c r="F49" i="37"/>
  <c r="M48" i="37"/>
  <c r="J48" i="37"/>
  <c r="I48" i="37"/>
  <c r="F48" i="37"/>
  <c r="M47" i="37"/>
  <c r="J47" i="37"/>
  <c r="I47" i="37"/>
  <c r="F47" i="37"/>
  <c r="M46" i="37"/>
  <c r="J46" i="37"/>
  <c r="I46" i="37"/>
  <c r="F46" i="37"/>
  <c r="M45" i="37"/>
  <c r="J45" i="37"/>
  <c r="I45" i="37"/>
  <c r="F45" i="37"/>
  <c r="M44" i="37"/>
  <c r="J44" i="37"/>
  <c r="I44" i="37"/>
  <c r="F44" i="37"/>
  <c r="M43" i="37"/>
  <c r="J43" i="37"/>
  <c r="I43" i="37"/>
  <c r="F43" i="37"/>
  <c r="M42" i="37"/>
  <c r="J42" i="37"/>
  <c r="I42" i="37"/>
  <c r="F42" i="37"/>
  <c r="O41" i="37"/>
  <c r="M41" i="37"/>
  <c r="L41" i="37"/>
  <c r="K41" i="37"/>
  <c r="J41" i="37"/>
  <c r="I41" i="37"/>
  <c r="H41" i="37"/>
  <c r="G41" i="37"/>
  <c r="F41" i="37"/>
  <c r="E41" i="37"/>
  <c r="D41" i="37"/>
  <c r="M40" i="37"/>
  <c r="J40" i="37"/>
  <c r="I40" i="37"/>
  <c r="F40" i="37"/>
  <c r="M39" i="37"/>
  <c r="J39" i="37"/>
  <c r="I39" i="37"/>
  <c r="F39" i="37"/>
  <c r="M38" i="37"/>
  <c r="J38" i="37"/>
  <c r="I38" i="37"/>
  <c r="F38" i="37"/>
  <c r="M37" i="37"/>
  <c r="J37" i="37"/>
  <c r="I37" i="37"/>
  <c r="F37" i="37"/>
  <c r="M36" i="37"/>
  <c r="J36" i="37"/>
  <c r="I36" i="37"/>
  <c r="F36" i="37"/>
  <c r="M35" i="37"/>
  <c r="J35" i="37"/>
  <c r="I35" i="37"/>
  <c r="F35" i="37"/>
  <c r="L31" i="37"/>
  <c r="K31" i="37"/>
  <c r="H31" i="37"/>
  <c r="O31" i="37" s="1"/>
  <c r="G31" i="37"/>
  <c r="E31" i="37"/>
  <c r="E92" i="37" s="1"/>
  <c r="D31" i="37"/>
  <c r="M30" i="37"/>
  <c r="J30" i="37"/>
  <c r="I30" i="37"/>
  <c r="F30" i="37"/>
  <c r="M29" i="37"/>
  <c r="J29" i="37"/>
  <c r="I29" i="37"/>
  <c r="F29" i="37"/>
  <c r="N28" i="37"/>
  <c r="M28" i="37"/>
  <c r="I28" i="37"/>
  <c r="F28" i="37"/>
  <c r="M27" i="37"/>
  <c r="J27" i="37"/>
  <c r="I27" i="37"/>
  <c r="F27" i="37"/>
  <c r="N26" i="37"/>
  <c r="M26" i="37"/>
  <c r="I26" i="37"/>
  <c r="F26" i="37"/>
  <c r="O25" i="37"/>
  <c r="N25" i="37"/>
  <c r="M25" i="37"/>
  <c r="I25" i="37"/>
  <c r="F25" i="37"/>
  <c r="N24" i="37"/>
  <c r="M24" i="37"/>
  <c r="I24" i="37"/>
  <c r="F24" i="37"/>
  <c r="J24" i="37" s="1"/>
  <c r="O23" i="37"/>
  <c r="N23" i="37"/>
  <c r="M23" i="37"/>
  <c r="L23" i="37"/>
  <c r="K23" i="37"/>
  <c r="I23" i="37"/>
  <c r="H23" i="37"/>
  <c r="G23" i="37"/>
  <c r="E23" i="37"/>
  <c r="D23" i="37"/>
  <c r="M22" i="37"/>
  <c r="J22" i="37"/>
  <c r="I22" i="37"/>
  <c r="F22" i="37"/>
  <c r="M21" i="37"/>
  <c r="J21" i="37"/>
  <c r="I21" i="37"/>
  <c r="F21" i="37"/>
  <c r="N20" i="37"/>
  <c r="M20" i="37"/>
  <c r="I20" i="37"/>
  <c r="F20" i="37"/>
  <c r="J20" i="37" s="1"/>
  <c r="O19" i="37"/>
  <c r="N19" i="37"/>
  <c r="M19" i="37"/>
  <c r="I19" i="37"/>
  <c r="F19" i="37"/>
  <c r="F23" i="37" s="1"/>
  <c r="J23" i="37" s="1"/>
  <c r="N18" i="37"/>
  <c r="M18" i="37"/>
  <c r="L18" i="37"/>
  <c r="K18" i="37"/>
  <c r="I18" i="37"/>
  <c r="H18" i="37"/>
  <c r="G18" i="37"/>
  <c r="E18" i="37"/>
  <c r="D18" i="37"/>
  <c r="N17" i="37"/>
  <c r="M17" i="37"/>
  <c r="J17" i="37"/>
  <c r="I17" i="37"/>
  <c r="F17" i="37"/>
  <c r="N16" i="37"/>
  <c r="M16" i="37"/>
  <c r="I16" i="37"/>
  <c r="F16" i="37"/>
  <c r="J16" i="37" s="1"/>
  <c r="N15" i="37"/>
  <c r="M15" i="37"/>
  <c r="I15" i="37"/>
  <c r="F15" i="37"/>
  <c r="J15" i="37" s="1"/>
  <c r="M14" i="37"/>
  <c r="J14" i="37"/>
  <c r="I14" i="37"/>
  <c r="F14" i="37"/>
  <c r="N13" i="37"/>
  <c r="M13" i="37"/>
  <c r="I13" i="37"/>
  <c r="F13" i="37"/>
  <c r="J13" i="37" s="1"/>
  <c r="N12" i="37"/>
  <c r="M12" i="37"/>
  <c r="I12" i="37"/>
  <c r="F12" i="37"/>
  <c r="J12" i="37" s="1"/>
  <c r="N11" i="37"/>
  <c r="M11" i="37"/>
  <c r="I11" i="37"/>
  <c r="F11" i="37"/>
  <c r="J11" i="37" s="1"/>
  <c r="N10" i="37"/>
  <c r="M10" i="37"/>
  <c r="J10" i="37"/>
  <c r="I10" i="37"/>
  <c r="F10" i="37"/>
  <c r="N9" i="37"/>
  <c r="M9" i="37"/>
  <c r="I9" i="37"/>
  <c r="F9" i="37"/>
  <c r="J9" i="37" s="1"/>
  <c r="N8" i="37"/>
  <c r="M8" i="37"/>
  <c r="L8" i="37"/>
  <c r="K8" i="37"/>
  <c r="I8" i="37"/>
  <c r="H8" i="37"/>
  <c r="G8" i="37"/>
  <c r="E8" i="37"/>
  <c r="D8" i="37"/>
  <c r="M7" i="37"/>
  <c r="J7" i="37"/>
  <c r="I7" i="37"/>
  <c r="F7" i="37"/>
  <c r="N6" i="37"/>
  <c r="M6" i="37"/>
  <c r="J6" i="37"/>
  <c r="I6" i="37"/>
  <c r="F6" i="37"/>
  <c r="N5" i="37"/>
  <c r="M5" i="37"/>
  <c r="I5" i="37"/>
  <c r="F5" i="37"/>
  <c r="N4" i="37"/>
  <c r="M4" i="37"/>
  <c r="I4" i="37"/>
  <c r="F4" i="37"/>
  <c r="J4" i="37" s="1"/>
  <c r="L91" i="39"/>
  <c r="K91" i="39"/>
  <c r="H91" i="39"/>
  <c r="G91" i="39"/>
  <c r="N91" i="39" s="1"/>
  <c r="E91" i="39"/>
  <c r="E92" i="39" s="1"/>
  <c r="D91" i="39"/>
  <c r="M90" i="39"/>
  <c r="I90" i="39"/>
  <c r="J90" i="39" s="1"/>
  <c r="F90" i="39"/>
  <c r="N89" i="39"/>
  <c r="M89" i="39"/>
  <c r="J89" i="39"/>
  <c r="I89" i="39"/>
  <c r="F89" i="39"/>
  <c r="M88" i="39"/>
  <c r="I88" i="39"/>
  <c r="J88" i="39" s="1"/>
  <c r="F88" i="39"/>
  <c r="M87" i="39"/>
  <c r="J87" i="39"/>
  <c r="I87" i="39"/>
  <c r="F87" i="39"/>
  <c r="M86" i="39"/>
  <c r="J86" i="39"/>
  <c r="I86" i="39"/>
  <c r="F86" i="39"/>
  <c r="O85" i="39"/>
  <c r="N85" i="39"/>
  <c r="M85" i="39"/>
  <c r="I85" i="39"/>
  <c r="F85" i="39"/>
  <c r="N84" i="39"/>
  <c r="M84" i="39"/>
  <c r="I84" i="39"/>
  <c r="F84" i="39"/>
  <c r="M83" i="39"/>
  <c r="J83" i="39"/>
  <c r="I83" i="39"/>
  <c r="F83" i="39"/>
  <c r="M82" i="39"/>
  <c r="J82" i="39"/>
  <c r="I82" i="39"/>
  <c r="F82" i="39"/>
  <c r="L81" i="39"/>
  <c r="H81" i="39"/>
  <c r="F81" i="39"/>
  <c r="E81" i="39"/>
  <c r="D81" i="39"/>
  <c r="L80" i="39"/>
  <c r="K80" i="39"/>
  <c r="H80" i="39"/>
  <c r="G80" i="39"/>
  <c r="F80" i="39"/>
  <c r="E80" i="39"/>
  <c r="D80" i="39"/>
  <c r="J79" i="39"/>
  <c r="J80" i="39" s="1"/>
  <c r="I79" i="39"/>
  <c r="I80" i="39" s="1"/>
  <c r="F79" i="39"/>
  <c r="M78" i="39"/>
  <c r="J78" i="39"/>
  <c r="I78" i="39"/>
  <c r="F78" i="39"/>
  <c r="N77" i="39"/>
  <c r="M77" i="39"/>
  <c r="M80" i="39" s="1"/>
  <c r="J77" i="39"/>
  <c r="I77" i="39"/>
  <c r="F77" i="39"/>
  <c r="L76" i="39"/>
  <c r="K76" i="39"/>
  <c r="K81" i="39" s="1"/>
  <c r="H76" i="39"/>
  <c r="G76" i="39"/>
  <c r="N76" i="39" s="1"/>
  <c r="F76" i="39"/>
  <c r="E76" i="39"/>
  <c r="D76" i="39"/>
  <c r="N75" i="39"/>
  <c r="M75" i="39"/>
  <c r="J75" i="39"/>
  <c r="I75" i="39"/>
  <c r="F75" i="39"/>
  <c r="M74" i="39"/>
  <c r="I74" i="39"/>
  <c r="F74" i="39"/>
  <c r="M73" i="39"/>
  <c r="J73" i="39"/>
  <c r="I73" i="39"/>
  <c r="F73" i="39"/>
  <c r="N72" i="39"/>
  <c r="M72" i="39"/>
  <c r="J72" i="39"/>
  <c r="I72" i="39"/>
  <c r="F72" i="39"/>
  <c r="N71" i="39"/>
  <c r="M71" i="39"/>
  <c r="M76" i="39" s="1"/>
  <c r="I71" i="39"/>
  <c r="J71" i="39" s="1"/>
  <c r="F71" i="39"/>
  <c r="N67" i="39"/>
  <c r="M67" i="39"/>
  <c r="L67" i="39"/>
  <c r="K67" i="39"/>
  <c r="J67" i="39"/>
  <c r="I67" i="39"/>
  <c r="H67" i="39"/>
  <c r="G67" i="39"/>
  <c r="F67" i="39"/>
  <c r="E67" i="39"/>
  <c r="D67" i="39"/>
  <c r="M66" i="39"/>
  <c r="J66" i="39"/>
  <c r="I66" i="39"/>
  <c r="F66" i="39"/>
  <c r="M65" i="39"/>
  <c r="J65" i="39"/>
  <c r="I65" i="39"/>
  <c r="F65" i="39"/>
  <c r="M64" i="39"/>
  <c r="J64" i="39"/>
  <c r="I64" i="39"/>
  <c r="F64" i="39"/>
  <c r="M63" i="39"/>
  <c r="J63" i="39"/>
  <c r="I63" i="39"/>
  <c r="F63" i="39"/>
  <c r="M62" i="39"/>
  <c r="J62" i="39"/>
  <c r="I62" i="39"/>
  <c r="F62" i="39"/>
  <c r="M61" i="39"/>
  <c r="J61" i="39"/>
  <c r="I61" i="39"/>
  <c r="F61" i="39"/>
  <c r="M60" i="39"/>
  <c r="J60" i="39"/>
  <c r="I60" i="39"/>
  <c r="F60" i="39"/>
  <c r="M59" i="39"/>
  <c r="J59" i="39"/>
  <c r="I59" i="39"/>
  <c r="F59" i="39"/>
  <c r="M58" i="39"/>
  <c r="J58" i="39"/>
  <c r="I58" i="39"/>
  <c r="F58" i="39"/>
  <c r="O57" i="39"/>
  <c r="N57" i="39"/>
  <c r="M57" i="39"/>
  <c r="L57" i="39"/>
  <c r="K57" i="39"/>
  <c r="J57" i="39"/>
  <c r="I57" i="39"/>
  <c r="H57" i="39"/>
  <c r="G57" i="39"/>
  <c r="F57" i="39"/>
  <c r="E57" i="39"/>
  <c r="D57" i="39"/>
  <c r="M56" i="39"/>
  <c r="J56" i="39"/>
  <c r="I56" i="39"/>
  <c r="F56" i="39"/>
  <c r="M55" i="39"/>
  <c r="J55" i="39"/>
  <c r="I55" i="39"/>
  <c r="F55" i="39"/>
  <c r="M54" i="39"/>
  <c r="J54" i="39"/>
  <c r="I54" i="39"/>
  <c r="F54" i="39"/>
  <c r="M53" i="39"/>
  <c r="J53" i="39"/>
  <c r="I53" i="39"/>
  <c r="F53" i="39"/>
  <c r="M52" i="39"/>
  <c r="J52" i="39"/>
  <c r="I52" i="39"/>
  <c r="F52" i="39"/>
  <c r="M51" i="39"/>
  <c r="J51" i="39"/>
  <c r="I51" i="39"/>
  <c r="F51" i="39"/>
  <c r="N50" i="39"/>
  <c r="M50" i="39"/>
  <c r="L50" i="39"/>
  <c r="K50" i="39"/>
  <c r="J50" i="39"/>
  <c r="I50" i="39"/>
  <c r="H50" i="39"/>
  <c r="G50" i="39"/>
  <c r="F50" i="39"/>
  <c r="E50" i="39"/>
  <c r="D50" i="39"/>
  <c r="M49" i="39"/>
  <c r="J49" i="39"/>
  <c r="I49" i="39"/>
  <c r="F49" i="39"/>
  <c r="M48" i="39"/>
  <c r="J48" i="39"/>
  <c r="I48" i="39"/>
  <c r="F48" i="39"/>
  <c r="M47" i="39"/>
  <c r="J47" i="39"/>
  <c r="I47" i="39"/>
  <c r="F47" i="39"/>
  <c r="M46" i="39"/>
  <c r="J46" i="39"/>
  <c r="I46" i="39"/>
  <c r="F46" i="39"/>
  <c r="M45" i="39"/>
  <c r="J45" i="39"/>
  <c r="I45" i="39"/>
  <c r="F45" i="39"/>
  <c r="M44" i="39"/>
  <c r="J44" i="39"/>
  <c r="I44" i="39"/>
  <c r="F44" i="39"/>
  <c r="M43" i="39"/>
  <c r="J43" i="39"/>
  <c r="I43" i="39"/>
  <c r="F43" i="39"/>
  <c r="M42" i="39"/>
  <c r="J42" i="39"/>
  <c r="I42" i="39"/>
  <c r="F42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M40" i="39"/>
  <c r="J40" i="39"/>
  <c r="I40" i="39"/>
  <c r="F40" i="39"/>
  <c r="M39" i="39"/>
  <c r="J39" i="39"/>
  <c r="I39" i="39"/>
  <c r="F39" i="39"/>
  <c r="M38" i="39"/>
  <c r="J38" i="39"/>
  <c r="I38" i="39"/>
  <c r="F38" i="39"/>
  <c r="M37" i="39"/>
  <c r="J37" i="39"/>
  <c r="I37" i="39"/>
  <c r="F37" i="39"/>
  <c r="M36" i="39"/>
  <c r="J36" i="39"/>
  <c r="I36" i="39"/>
  <c r="F36" i="39"/>
  <c r="M35" i="39"/>
  <c r="J35" i="39"/>
  <c r="I35" i="39"/>
  <c r="F35" i="39"/>
  <c r="L31" i="39"/>
  <c r="L92" i="39" s="1"/>
  <c r="K31" i="39"/>
  <c r="H31" i="39"/>
  <c r="H92" i="39" s="1"/>
  <c r="G31" i="39"/>
  <c r="E31" i="39"/>
  <c r="D31" i="39"/>
  <c r="M30" i="39"/>
  <c r="J30" i="39"/>
  <c r="M29" i="39"/>
  <c r="J29" i="39"/>
  <c r="I29" i="39"/>
  <c r="F29" i="39"/>
  <c r="M28" i="39"/>
  <c r="J28" i="39"/>
  <c r="I28" i="39"/>
  <c r="F28" i="39"/>
  <c r="M27" i="39"/>
  <c r="J27" i="39"/>
  <c r="I27" i="39"/>
  <c r="F27" i="39"/>
  <c r="N26" i="39"/>
  <c r="M26" i="39"/>
  <c r="I26" i="39"/>
  <c r="F26" i="39"/>
  <c r="J26" i="39" s="1"/>
  <c r="O25" i="39"/>
  <c r="N25" i="39"/>
  <c r="M25" i="39"/>
  <c r="I25" i="39"/>
  <c r="I31" i="39" s="1"/>
  <c r="F25" i="39"/>
  <c r="N24" i="39"/>
  <c r="M24" i="39"/>
  <c r="I24" i="39"/>
  <c r="F24" i="39"/>
  <c r="J24" i="39" s="1"/>
  <c r="O23" i="39"/>
  <c r="N23" i="39"/>
  <c r="M23" i="39"/>
  <c r="L23" i="39"/>
  <c r="K23" i="39"/>
  <c r="I23" i="39"/>
  <c r="H23" i="39"/>
  <c r="G23" i="39"/>
  <c r="E23" i="39"/>
  <c r="D23" i="39"/>
  <c r="M22" i="39"/>
  <c r="J22" i="39"/>
  <c r="I22" i="39"/>
  <c r="F22" i="39"/>
  <c r="M21" i="39"/>
  <c r="J21" i="39"/>
  <c r="I21" i="39"/>
  <c r="F21" i="39"/>
  <c r="N20" i="39"/>
  <c r="M20" i="39"/>
  <c r="J20" i="39"/>
  <c r="I20" i="39"/>
  <c r="F20" i="39"/>
  <c r="O19" i="39"/>
  <c r="N19" i="39"/>
  <c r="M19" i="39"/>
  <c r="I19" i="39"/>
  <c r="F19" i="39"/>
  <c r="F23" i="39" s="1"/>
  <c r="O18" i="39"/>
  <c r="M18" i="39"/>
  <c r="L18" i="39"/>
  <c r="K18" i="39"/>
  <c r="I18" i="39"/>
  <c r="H18" i="39"/>
  <c r="G18" i="39"/>
  <c r="N18" i="39" s="1"/>
  <c r="E18" i="39"/>
  <c r="D18" i="39"/>
  <c r="N17" i="39"/>
  <c r="M17" i="39"/>
  <c r="J17" i="39"/>
  <c r="I17" i="39"/>
  <c r="F17" i="39"/>
  <c r="N16" i="39"/>
  <c r="M16" i="39"/>
  <c r="I16" i="39"/>
  <c r="F16" i="39"/>
  <c r="J16" i="39" s="1"/>
  <c r="N15" i="39"/>
  <c r="M15" i="39"/>
  <c r="I15" i="39"/>
  <c r="F15" i="39"/>
  <c r="M14" i="39"/>
  <c r="J14" i="39"/>
  <c r="I14" i="39"/>
  <c r="F14" i="39"/>
  <c r="N13" i="39"/>
  <c r="M13" i="39"/>
  <c r="I13" i="39"/>
  <c r="F13" i="39"/>
  <c r="J13" i="39" s="1"/>
  <c r="N12" i="39"/>
  <c r="M12" i="39"/>
  <c r="I12" i="39"/>
  <c r="F12" i="39"/>
  <c r="J12" i="39" s="1"/>
  <c r="N11" i="39"/>
  <c r="M11" i="39"/>
  <c r="J11" i="39"/>
  <c r="I11" i="39"/>
  <c r="F11" i="39"/>
  <c r="N10" i="39"/>
  <c r="M10" i="39"/>
  <c r="I10" i="39"/>
  <c r="F10" i="39"/>
  <c r="J10" i="39" s="1"/>
  <c r="N9" i="39"/>
  <c r="M9" i="39"/>
  <c r="I9" i="39"/>
  <c r="F9" i="39"/>
  <c r="J9" i="39" s="1"/>
  <c r="N8" i="39"/>
  <c r="M8" i="39"/>
  <c r="L8" i="39"/>
  <c r="K8" i="39"/>
  <c r="I8" i="39"/>
  <c r="H8" i="39"/>
  <c r="G8" i="39"/>
  <c r="E8" i="39"/>
  <c r="D8" i="39"/>
  <c r="M7" i="39"/>
  <c r="J7" i="39"/>
  <c r="I7" i="39"/>
  <c r="F7" i="39"/>
  <c r="N6" i="39"/>
  <c r="M6" i="39"/>
  <c r="J6" i="39"/>
  <c r="I6" i="39"/>
  <c r="F6" i="39"/>
  <c r="N5" i="39"/>
  <c r="M5" i="39"/>
  <c r="I5" i="39"/>
  <c r="F5" i="39"/>
  <c r="N4" i="39"/>
  <c r="M4" i="39"/>
  <c r="I4" i="39"/>
  <c r="F4" i="39"/>
  <c r="J4" i="39" s="1"/>
  <c r="L91" i="36"/>
  <c r="L92" i="36" s="1"/>
  <c r="K91" i="36"/>
  <c r="H91" i="36"/>
  <c r="H92" i="36" s="1"/>
  <c r="G91" i="36"/>
  <c r="E91" i="36"/>
  <c r="E92" i="36" s="1"/>
  <c r="D91" i="36"/>
  <c r="M90" i="36"/>
  <c r="J90" i="36"/>
  <c r="I90" i="36"/>
  <c r="F90" i="36"/>
  <c r="N89" i="36"/>
  <c r="M89" i="36"/>
  <c r="I89" i="36"/>
  <c r="J89" i="36" s="1"/>
  <c r="F89" i="36"/>
  <c r="O88" i="36"/>
  <c r="N88" i="36"/>
  <c r="M88" i="36"/>
  <c r="I88" i="36"/>
  <c r="J88" i="36" s="1"/>
  <c r="F88" i="36"/>
  <c r="M87" i="36"/>
  <c r="J87" i="36"/>
  <c r="I87" i="36"/>
  <c r="F87" i="36"/>
  <c r="M86" i="36"/>
  <c r="J86" i="36"/>
  <c r="I86" i="36"/>
  <c r="F86" i="36"/>
  <c r="N85" i="36"/>
  <c r="I85" i="36"/>
  <c r="F85" i="36"/>
  <c r="N84" i="36"/>
  <c r="M84" i="36"/>
  <c r="I84" i="36"/>
  <c r="F84" i="36"/>
  <c r="M83" i="36"/>
  <c r="J83" i="36"/>
  <c r="I83" i="36"/>
  <c r="F82" i="36"/>
  <c r="J82" i="36" s="1"/>
  <c r="L81" i="36"/>
  <c r="H81" i="36"/>
  <c r="F81" i="36"/>
  <c r="E81" i="36"/>
  <c r="D81" i="36"/>
  <c r="L80" i="36"/>
  <c r="K80" i="36"/>
  <c r="H80" i="36"/>
  <c r="G80" i="36"/>
  <c r="N80" i="36" s="1"/>
  <c r="F80" i="36"/>
  <c r="E80" i="36"/>
  <c r="D80" i="36"/>
  <c r="M79" i="36"/>
  <c r="I79" i="36"/>
  <c r="J79" i="36" s="1"/>
  <c r="F79" i="36"/>
  <c r="J78" i="36"/>
  <c r="I78" i="36"/>
  <c r="F78" i="36"/>
  <c r="N77" i="36"/>
  <c r="M77" i="36"/>
  <c r="M80" i="36" s="1"/>
  <c r="I77" i="36"/>
  <c r="F77" i="36"/>
  <c r="L76" i="36"/>
  <c r="K76" i="36"/>
  <c r="K81" i="36" s="1"/>
  <c r="M81" i="36" s="1"/>
  <c r="H76" i="36"/>
  <c r="G76" i="36"/>
  <c r="G81" i="36" s="1"/>
  <c r="F76" i="36"/>
  <c r="E76" i="36"/>
  <c r="M75" i="36"/>
  <c r="J75" i="36"/>
  <c r="I75" i="36"/>
  <c r="F75" i="36"/>
  <c r="M74" i="36"/>
  <c r="J74" i="36"/>
  <c r="I74" i="36"/>
  <c r="F74" i="36"/>
  <c r="M73" i="36"/>
  <c r="J73" i="36"/>
  <c r="I73" i="36"/>
  <c r="F73" i="36"/>
  <c r="M72" i="36"/>
  <c r="I72" i="36"/>
  <c r="J72" i="36" s="1"/>
  <c r="F72" i="36"/>
  <c r="N71" i="36"/>
  <c r="M71" i="36"/>
  <c r="J71" i="36"/>
  <c r="I71" i="36"/>
  <c r="F71" i="36"/>
  <c r="O67" i="36"/>
  <c r="N67" i="36"/>
  <c r="M67" i="36"/>
  <c r="L67" i="36"/>
  <c r="K67" i="36"/>
  <c r="I67" i="36"/>
  <c r="H67" i="36"/>
  <c r="G67" i="36"/>
  <c r="F67" i="36"/>
  <c r="E67" i="36"/>
  <c r="D67" i="36"/>
  <c r="M66" i="36"/>
  <c r="J66" i="36"/>
  <c r="I66" i="36"/>
  <c r="F66" i="36"/>
  <c r="M65" i="36"/>
  <c r="J65" i="36"/>
  <c r="I65" i="36"/>
  <c r="F65" i="36"/>
  <c r="M64" i="36"/>
  <c r="J64" i="36"/>
  <c r="I64" i="36"/>
  <c r="F64" i="36"/>
  <c r="M63" i="36"/>
  <c r="J63" i="36"/>
  <c r="I63" i="36"/>
  <c r="F63" i="36"/>
  <c r="M62" i="36"/>
  <c r="J62" i="36"/>
  <c r="I62" i="36"/>
  <c r="F62" i="36"/>
  <c r="M61" i="36"/>
  <c r="J61" i="36"/>
  <c r="I61" i="36"/>
  <c r="F61" i="36"/>
  <c r="M60" i="36"/>
  <c r="J60" i="36"/>
  <c r="I60" i="36"/>
  <c r="F60" i="36"/>
  <c r="M59" i="36"/>
  <c r="J59" i="36"/>
  <c r="J58" i="36"/>
  <c r="J67" i="36" s="1"/>
  <c r="I58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M56" i="36"/>
  <c r="J56" i="36"/>
  <c r="I56" i="36"/>
  <c r="F56" i="36"/>
  <c r="M55" i="36"/>
  <c r="J55" i="36"/>
  <c r="I55" i="36"/>
  <c r="F55" i="36"/>
  <c r="M54" i="36"/>
  <c r="J54" i="36"/>
  <c r="I54" i="36"/>
  <c r="F54" i="36"/>
  <c r="M53" i="36"/>
  <c r="J53" i="36"/>
  <c r="I53" i="36"/>
  <c r="F53" i="36"/>
  <c r="M52" i="36"/>
  <c r="J52" i="36"/>
  <c r="I52" i="36"/>
  <c r="F52" i="36"/>
  <c r="M51" i="36"/>
  <c r="J51" i="36"/>
  <c r="I51" i="36"/>
  <c r="F51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M49" i="36"/>
  <c r="J49" i="36"/>
  <c r="I49" i="36"/>
  <c r="F49" i="36"/>
  <c r="M48" i="36"/>
  <c r="J48" i="36"/>
  <c r="I48" i="36"/>
  <c r="F48" i="36"/>
  <c r="M47" i="36"/>
  <c r="J47" i="36"/>
  <c r="I47" i="36"/>
  <c r="F47" i="36"/>
  <c r="M46" i="36"/>
  <c r="J46" i="36"/>
  <c r="I46" i="36"/>
  <c r="F46" i="36"/>
  <c r="M45" i="36"/>
  <c r="J45" i="36"/>
  <c r="I45" i="36"/>
  <c r="F45" i="36"/>
  <c r="M44" i="36"/>
  <c r="J44" i="36"/>
  <c r="I44" i="36"/>
  <c r="F44" i="36"/>
  <c r="M43" i="36"/>
  <c r="J43" i="36"/>
  <c r="I43" i="36"/>
  <c r="F43" i="36"/>
  <c r="M42" i="36"/>
  <c r="J42" i="36"/>
  <c r="I42" i="36"/>
  <c r="F42" i="36"/>
  <c r="O41" i="36"/>
  <c r="L41" i="36"/>
  <c r="K41" i="36"/>
  <c r="H41" i="36"/>
  <c r="G41" i="36"/>
  <c r="E41" i="36"/>
  <c r="D41" i="36"/>
  <c r="M40" i="36"/>
  <c r="J40" i="36"/>
  <c r="I40" i="36"/>
  <c r="F40" i="36"/>
  <c r="N39" i="36"/>
  <c r="M39" i="36"/>
  <c r="J39" i="36"/>
  <c r="I39" i="36"/>
  <c r="F39" i="36"/>
  <c r="M38" i="36"/>
  <c r="J38" i="36"/>
  <c r="I38" i="36"/>
  <c r="F38" i="36"/>
  <c r="M37" i="36"/>
  <c r="J37" i="36"/>
  <c r="I37" i="36"/>
  <c r="F37" i="36"/>
  <c r="M36" i="36"/>
  <c r="I36" i="36"/>
  <c r="I41" i="36" s="1"/>
  <c r="J36" i="36"/>
  <c r="J41" i="36" s="1"/>
  <c r="M35" i="36"/>
  <c r="J35" i="36"/>
  <c r="I35" i="36"/>
  <c r="F35" i="36"/>
  <c r="O31" i="36"/>
  <c r="L31" i="36"/>
  <c r="K31" i="36"/>
  <c r="I31" i="36"/>
  <c r="H31" i="36"/>
  <c r="G31" i="36"/>
  <c r="E31" i="36"/>
  <c r="D31" i="36"/>
  <c r="M30" i="36"/>
  <c r="J30" i="36"/>
  <c r="I30" i="36"/>
  <c r="F30" i="36"/>
  <c r="M29" i="36"/>
  <c r="J29" i="36"/>
  <c r="I29" i="36"/>
  <c r="F29" i="36"/>
  <c r="N28" i="36"/>
  <c r="M28" i="36"/>
  <c r="I28" i="36"/>
  <c r="F28" i="36"/>
  <c r="J28" i="36" s="1"/>
  <c r="N27" i="36"/>
  <c r="M27" i="36"/>
  <c r="J27" i="36"/>
  <c r="I27" i="36"/>
  <c r="F27" i="36"/>
  <c r="N26" i="36"/>
  <c r="M26" i="36"/>
  <c r="I26" i="36"/>
  <c r="F26" i="36"/>
  <c r="J26" i="36" s="1"/>
  <c r="O25" i="36"/>
  <c r="N25" i="36"/>
  <c r="M25" i="36"/>
  <c r="I25" i="36"/>
  <c r="F25" i="36"/>
  <c r="J25" i="36" s="1"/>
  <c r="M24" i="36"/>
  <c r="J24" i="36"/>
  <c r="I24" i="36"/>
  <c r="F24" i="36"/>
  <c r="O23" i="36"/>
  <c r="N23" i="36"/>
  <c r="M23" i="36"/>
  <c r="L23" i="36"/>
  <c r="K23" i="36"/>
  <c r="I23" i="36"/>
  <c r="H23" i="36"/>
  <c r="G23" i="36"/>
  <c r="E23" i="36"/>
  <c r="D23" i="36"/>
  <c r="M22" i="36"/>
  <c r="J22" i="36"/>
  <c r="I22" i="36"/>
  <c r="F22" i="36"/>
  <c r="M21" i="36"/>
  <c r="J21" i="36"/>
  <c r="I21" i="36"/>
  <c r="F21" i="36"/>
  <c r="N20" i="36"/>
  <c r="M20" i="36"/>
  <c r="I20" i="36"/>
  <c r="F20" i="36"/>
  <c r="O19" i="36"/>
  <c r="N19" i="36"/>
  <c r="M19" i="36"/>
  <c r="I19" i="36"/>
  <c r="F19" i="36"/>
  <c r="J19" i="36" s="1"/>
  <c r="L18" i="36"/>
  <c r="K18" i="36"/>
  <c r="N18" i="36" s="1"/>
  <c r="I18" i="36"/>
  <c r="H18" i="36"/>
  <c r="G18" i="36"/>
  <c r="E18" i="36"/>
  <c r="D18" i="36"/>
  <c r="N17" i="36"/>
  <c r="M17" i="36"/>
  <c r="M18" i="36" s="1"/>
  <c r="J17" i="36"/>
  <c r="I17" i="36"/>
  <c r="F17" i="36"/>
  <c r="N16" i="36"/>
  <c r="M16" i="36"/>
  <c r="I16" i="36"/>
  <c r="F16" i="36"/>
  <c r="J16" i="36" s="1"/>
  <c r="N15" i="36"/>
  <c r="M15" i="36"/>
  <c r="I15" i="36"/>
  <c r="F15" i="36"/>
  <c r="J15" i="36" s="1"/>
  <c r="N14" i="36"/>
  <c r="M14" i="36"/>
  <c r="J14" i="36"/>
  <c r="I14" i="36"/>
  <c r="F14" i="36"/>
  <c r="N13" i="36"/>
  <c r="M13" i="36"/>
  <c r="I13" i="36"/>
  <c r="F13" i="36"/>
  <c r="J13" i="36" s="1"/>
  <c r="N12" i="36"/>
  <c r="M12" i="36"/>
  <c r="J12" i="36"/>
  <c r="I12" i="36"/>
  <c r="F12" i="36"/>
  <c r="N11" i="36"/>
  <c r="M11" i="36"/>
  <c r="I11" i="36"/>
  <c r="F11" i="36"/>
  <c r="J11" i="36" s="1"/>
  <c r="N10" i="36"/>
  <c r="M10" i="36"/>
  <c r="I10" i="36"/>
  <c r="F10" i="36"/>
  <c r="J10" i="36" s="1"/>
  <c r="N9" i="36"/>
  <c r="M9" i="36"/>
  <c r="I9" i="36"/>
  <c r="F9" i="36"/>
  <c r="J9" i="36" s="1"/>
  <c r="N8" i="36"/>
  <c r="M8" i="36"/>
  <c r="L8" i="36"/>
  <c r="K8" i="36"/>
  <c r="I8" i="36"/>
  <c r="H8" i="36"/>
  <c r="G8" i="36"/>
  <c r="E8" i="36"/>
  <c r="D8" i="36"/>
  <c r="M7" i="36"/>
  <c r="J7" i="36"/>
  <c r="I7" i="36"/>
  <c r="F7" i="36"/>
  <c r="N6" i="36"/>
  <c r="M6" i="36"/>
  <c r="I6" i="36"/>
  <c r="F6" i="36"/>
  <c r="J6" i="36" s="1"/>
  <c r="N5" i="36"/>
  <c r="M5" i="36"/>
  <c r="J5" i="36"/>
  <c r="I5" i="36"/>
  <c r="F5" i="36"/>
  <c r="N4" i="36"/>
  <c r="M4" i="36"/>
  <c r="I4" i="36"/>
  <c r="F4" i="36"/>
  <c r="J4" i="36" s="1"/>
  <c r="L90" i="10"/>
  <c r="K90" i="10"/>
  <c r="M90" i="10" s="1"/>
  <c r="H90" i="10"/>
  <c r="G90" i="10"/>
  <c r="F90" i="10"/>
  <c r="E90" i="10"/>
  <c r="D90" i="10"/>
  <c r="L89" i="10"/>
  <c r="K89" i="10"/>
  <c r="H89" i="10"/>
  <c r="G89" i="10"/>
  <c r="F89" i="10"/>
  <c r="E89" i="10"/>
  <c r="D89" i="10"/>
  <c r="L88" i="10"/>
  <c r="K88" i="10"/>
  <c r="H88" i="10"/>
  <c r="G88" i="10"/>
  <c r="E88" i="10"/>
  <c r="D88" i="10"/>
  <c r="M87" i="10"/>
  <c r="L87" i="10"/>
  <c r="K87" i="10"/>
  <c r="J87" i="10"/>
  <c r="I87" i="10"/>
  <c r="H87" i="10"/>
  <c r="G87" i="10"/>
  <c r="F87" i="10"/>
  <c r="E87" i="10"/>
  <c r="D87" i="10"/>
  <c r="M86" i="10"/>
  <c r="L86" i="10"/>
  <c r="K86" i="10"/>
  <c r="J86" i="10"/>
  <c r="I86" i="10"/>
  <c r="H86" i="10"/>
  <c r="G86" i="10"/>
  <c r="F86" i="10"/>
  <c r="E86" i="10"/>
  <c r="D86" i="10"/>
  <c r="L85" i="10"/>
  <c r="K85" i="10"/>
  <c r="H85" i="10"/>
  <c r="G85" i="10"/>
  <c r="E85" i="10"/>
  <c r="E91" i="10" s="1"/>
  <c r="D85" i="10"/>
  <c r="L84" i="10"/>
  <c r="K84" i="10"/>
  <c r="H84" i="10"/>
  <c r="G84" i="10"/>
  <c r="E84" i="10"/>
  <c r="D84" i="10"/>
  <c r="F84" i="10" s="1"/>
  <c r="L83" i="10"/>
  <c r="K83" i="10"/>
  <c r="J83" i="10"/>
  <c r="I83" i="10"/>
  <c r="H83" i="10"/>
  <c r="G83" i="10"/>
  <c r="F83" i="10"/>
  <c r="E83" i="10"/>
  <c r="D83" i="10"/>
  <c r="M82" i="10"/>
  <c r="L82" i="10"/>
  <c r="K82" i="10"/>
  <c r="I82" i="10"/>
  <c r="H82" i="10"/>
  <c r="G82" i="10"/>
  <c r="E82" i="10"/>
  <c r="D82" i="10"/>
  <c r="O81" i="10"/>
  <c r="F81" i="10"/>
  <c r="E81" i="10"/>
  <c r="D81" i="10"/>
  <c r="O80" i="10"/>
  <c r="L80" i="10"/>
  <c r="H80" i="10"/>
  <c r="F80" i="10"/>
  <c r="E80" i="10"/>
  <c r="D80" i="10"/>
  <c r="M79" i="10"/>
  <c r="L79" i="10"/>
  <c r="K79" i="10"/>
  <c r="H79" i="10"/>
  <c r="G79" i="10"/>
  <c r="I79" i="10" s="1"/>
  <c r="J79" i="10" s="1"/>
  <c r="F79" i="10"/>
  <c r="E79" i="10"/>
  <c r="D79" i="10"/>
  <c r="L78" i="10"/>
  <c r="K78" i="10"/>
  <c r="M78" i="10" s="1"/>
  <c r="H78" i="10"/>
  <c r="G78" i="10"/>
  <c r="I78" i="10" s="1"/>
  <c r="J78" i="10" s="1"/>
  <c r="F78" i="10"/>
  <c r="E78" i="10"/>
  <c r="D78" i="10"/>
  <c r="L77" i="10"/>
  <c r="K77" i="10"/>
  <c r="M77" i="10" s="1"/>
  <c r="H77" i="10"/>
  <c r="G77" i="10"/>
  <c r="F77" i="10"/>
  <c r="E77" i="10"/>
  <c r="D77" i="10"/>
  <c r="O76" i="10"/>
  <c r="F76" i="10"/>
  <c r="E76" i="10"/>
  <c r="D76" i="10"/>
  <c r="G75" i="10"/>
  <c r="F75" i="10"/>
  <c r="E75" i="10"/>
  <c r="D75" i="10"/>
  <c r="G74" i="10"/>
  <c r="F74" i="10"/>
  <c r="E74" i="10"/>
  <c r="D74" i="10"/>
  <c r="G73" i="10"/>
  <c r="F73" i="10"/>
  <c r="E73" i="10"/>
  <c r="D73" i="10"/>
  <c r="G72" i="10"/>
  <c r="F72" i="10"/>
  <c r="E72" i="10"/>
  <c r="D72" i="10"/>
  <c r="G71" i="10"/>
  <c r="F71" i="10"/>
  <c r="E71" i="10"/>
  <c r="D71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M66" i="10"/>
  <c r="L66" i="10"/>
  <c r="K66" i="10"/>
  <c r="J66" i="10"/>
  <c r="I66" i="10"/>
  <c r="H66" i="10"/>
  <c r="G66" i="10"/>
  <c r="F66" i="10"/>
  <c r="E66" i="10"/>
  <c r="D66" i="10"/>
  <c r="M65" i="10"/>
  <c r="L65" i="10"/>
  <c r="K65" i="10"/>
  <c r="J65" i="10"/>
  <c r="I65" i="10"/>
  <c r="H65" i="10"/>
  <c r="G65" i="10"/>
  <c r="F65" i="10"/>
  <c r="E65" i="10"/>
  <c r="D65" i="10"/>
  <c r="M64" i="10"/>
  <c r="L64" i="10"/>
  <c r="K64" i="10"/>
  <c r="J64" i="10"/>
  <c r="I64" i="10"/>
  <c r="H64" i="10"/>
  <c r="G64" i="10"/>
  <c r="F64" i="10"/>
  <c r="E64" i="10"/>
  <c r="D64" i="10"/>
  <c r="M63" i="10"/>
  <c r="L63" i="10"/>
  <c r="K63" i="10"/>
  <c r="J63" i="10"/>
  <c r="I63" i="10"/>
  <c r="H63" i="10"/>
  <c r="G63" i="10"/>
  <c r="F63" i="10"/>
  <c r="E63" i="10"/>
  <c r="D63" i="10"/>
  <c r="M62" i="10"/>
  <c r="L62" i="10"/>
  <c r="K62" i="10"/>
  <c r="J62" i="10"/>
  <c r="I62" i="10"/>
  <c r="H62" i="10"/>
  <c r="G62" i="10"/>
  <c r="F62" i="10"/>
  <c r="E62" i="10"/>
  <c r="D62" i="10"/>
  <c r="M61" i="10"/>
  <c r="L61" i="10"/>
  <c r="K61" i="10"/>
  <c r="J61" i="10"/>
  <c r="I61" i="10"/>
  <c r="H61" i="10"/>
  <c r="G61" i="10"/>
  <c r="F61" i="10"/>
  <c r="E61" i="10"/>
  <c r="D61" i="10"/>
  <c r="M60" i="10"/>
  <c r="L60" i="10"/>
  <c r="K60" i="10"/>
  <c r="J60" i="10"/>
  <c r="I60" i="10"/>
  <c r="H60" i="10"/>
  <c r="G60" i="10"/>
  <c r="F60" i="10"/>
  <c r="E60" i="10"/>
  <c r="D60" i="10"/>
  <c r="M59" i="10"/>
  <c r="L59" i="10"/>
  <c r="K59" i="10"/>
  <c r="J59" i="10"/>
  <c r="I59" i="10"/>
  <c r="H59" i="10"/>
  <c r="G59" i="10"/>
  <c r="F59" i="10"/>
  <c r="E59" i="10"/>
  <c r="D59" i="10"/>
  <c r="M58" i="10"/>
  <c r="L58" i="10"/>
  <c r="K58" i="10"/>
  <c r="J58" i="10"/>
  <c r="I58" i="10"/>
  <c r="H58" i="10"/>
  <c r="G58" i="10"/>
  <c r="F58" i="10"/>
  <c r="E58" i="10"/>
  <c r="D58" i="10"/>
  <c r="O57" i="10"/>
  <c r="H57" i="10"/>
  <c r="E57" i="10"/>
  <c r="L56" i="10"/>
  <c r="K56" i="10"/>
  <c r="H56" i="10"/>
  <c r="G56" i="10"/>
  <c r="E56" i="10"/>
  <c r="D56" i="10"/>
  <c r="M55" i="10"/>
  <c r="L55" i="10"/>
  <c r="K55" i="10"/>
  <c r="J55" i="10"/>
  <c r="I55" i="10"/>
  <c r="H55" i="10"/>
  <c r="G55" i="10"/>
  <c r="F55" i="10"/>
  <c r="E55" i="10"/>
  <c r="D55" i="10"/>
  <c r="M54" i="10"/>
  <c r="L54" i="10"/>
  <c r="K54" i="10"/>
  <c r="J54" i="10"/>
  <c r="I54" i="10"/>
  <c r="H54" i="10"/>
  <c r="G54" i="10"/>
  <c r="F54" i="10"/>
  <c r="E54" i="10"/>
  <c r="D54" i="10"/>
  <c r="L53" i="10"/>
  <c r="K53" i="10"/>
  <c r="M53" i="10" s="1"/>
  <c r="H53" i="10"/>
  <c r="G53" i="10"/>
  <c r="N53" i="10" s="1"/>
  <c r="E53" i="10"/>
  <c r="D53" i="10"/>
  <c r="F53" i="10" s="1"/>
  <c r="N52" i="10"/>
  <c r="M52" i="10"/>
  <c r="L52" i="10"/>
  <c r="K52" i="10"/>
  <c r="I52" i="10"/>
  <c r="H52" i="10"/>
  <c r="G52" i="10"/>
  <c r="E52" i="10"/>
  <c r="D52" i="10"/>
  <c r="F52" i="10" s="1"/>
  <c r="J52" i="10" s="1"/>
  <c r="L51" i="10"/>
  <c r="K51" i="10"/>
  <c r="N51" i="10" s="1"/>
  <c r="I51" i="10"/>
  <c r="H51" i="10"/>
  <c r="G51" i="10"/>
  <c r="E51" i="10"/>
  <c r="D51" i="10"/>
  <c r="F51" i="10" s="1"/>
  <c r="J51" i="10" s="1"/>
  <c r="O50" i="10"/>
  <c r="H50" i="10"/>
  <c r="E50" i="10"/>
  <c r="L49" i="10"/>
  <c r="M49" i="10" s="1"/>
  <c r="K49" i="10"/>
  <c r="J49" i="10"/>
  <c r="I49" i="10"/>
  <c r="H49" i="10"/>
  <c r="G49" i="10"/>
  <c r="F49" i="10"/>
  <c r="E49" i="10"/>
  <c r="D49" i="10"/>
  <c r="L48" i="10"/>
  <c r="M48" i="10" s="1"/>
  <c r="K48" i="10"/>
  <c r="J48" i="10"/>
  <c r="I48" i="10"/>
  <c r="H48" i="10"/>
  <c r="G48" i="10"/>
  <c r="F48" i="10"/>
  <c r="E48" i="10"/>
  <c r="D48" i="10"/>
  <c r="L47" i="10"/>
  <c r="M47" i="10" s="1"/>
  <c r="K47" i="10"/>
  <c r="J47" i="10"/>
  <c r="I47" i="10"/>
  <c r="H47" i="10"/>
  <c r="G47" i="10"/>
  <c r="F47" i="10"/>
  <c r="E47" i="10"/>
  <c r="D47" i="10"/>
  <c r="L46" i="10"/>
  <c r="M46" i="10" s="1"/>
  <c r="K46" i="10"/>
  <c r="J46" i="10"/>
  <c r="I46" i="10"/>
  <c r="H46" i="10"/>
  <c r="G46" i="10"/>
  <c r="F46" i="10"/>
  <c r="E46" i="10"/>
  <c r="D46" i="10"/>
  <c r="L45" i="10"/>
  <c r="M45" i="10" s="1"/>
  <c r="K45" i="10"/>
  <c r="J45" i="10"/>
  <c r="I45" i="10"/>
  <c r="H45" i="10"/>
  <c r="G45" i="10"/>
  <c r="F45" i="10"/>
  <c r="E45" i="10"/>
  <c r="D45" i="10"/>
  <c r="N44" i="10"/>
  <c r="K44" i="10"/>
  <c r="J44" i="10"/>
  <c r="I44" i="10"/>
  <c r="H44" i="10"/>
  <c r="G44" i="10"/>
  <c r="F44" i="10"/>
  <c r="E44" i="10"/>
  <c r="D44" i="10"/>
  <c r="L43" i="10"/>
  <c r="K43" i="10"/>
  <c r="K50" i="10" s="1"/>
  <c r="H43" i="10"/>
  <c r="G43" i="10"/>
  <c r="G50" i="10" s="1"/>
  <c r="E43" i="10"/>
  <c r="D43" i="10"/>
  <c r="F43" i="10" s="1"/>
  <c r="M42" i="10"/>
  <c r="L42" i="10"/>
  <c r="K42" i="10"/>
  <c r="J42" i="10"/>
  <c r="I42" i="10"/>
  <c r="H42" i="10"/>
  <c r="G42" i="10"/>
  <c r="F42" i="10"/>
  <c r="E42" i="10"/>
  <c r="D42" i="10"/>
  <c r="H41" i="10"/>
  <c r="I40" i="10"/>
  <c r="H40" i="10"/>
  <c r="G40" i="10"/>
  <c r="E40" i="10"/>
  <c r="D40" i="10"/>
  <c r="F40" i="10" s="1"/>
  <c r="J40" i="10" s="1"/>
  <c r="J39" i="10"/>
  <c r="I39" i="10"/>
  <c r="H39" i="10"/>
  <c r="G39" i="10"/>
  <c r="F39" i="10"/>
  <c r="E39" i="10"/>
  <c r="D39" i="10"/>
  <c r="H38" i="10"/>
  <c r="G38" i="10"/>
  <c r="E38" i="10"/>
  <c r="D38" i="10"/>
  <c r="K37" i="10"/>
  <c r="J37" i="10"/>
  <c r="I37" i="10"/>
  <c r="H37" i="10"/>
  <c r="G37" i="10"/>
  <c r="F37" i="10"/>
  <c r="E37" i="10"/>
  <c r="D37" i="10"/>
  <c r="L36" i="10"/>
  <c r="K36" i="10"/>
  <c r="M36" i="10" s="1"/>
  <c r="H36" i="10"/>
  <c r="G36" i="10"/>
  <c r="I36" i="10" s="1"/>
  <c r="E36" i="10"/>
  <c r="E41" i="10" s="1"/>
  <c r="L35" i="10"/>
  <c r="O35" i="10" s="1"/>
  <c r="K35" i="10"/>
  <c r="H35" i="10"/>
  <c r="G35" i="10"/>
  <c r="E35" i="10"/>
  <c r="D35" i="10"/>
  <c r="F35" i="10" s="1"/>
  <c r="M30" i="10"/>
  <c r="L30" i="10"/>
  <c r="K30" i="10"/>
  <c r="J30" i="10"/>
  <c r="I30" i="10"/>
  <c r="H30" i="10"/>
  <c r="G30" i="10"/>
  <c r="F30" i="10"/>
  <c r="E30" i="10"/>
  <c r="D30" i="10"/>
  <c r="M29" i="10"/>
  <c r="L29" i="10"/>
  <c r="K29" i="10"/>
  <c r="J29" i="10"/>
  <c r="I29" i="10"/>
  <c r="H29" i="10"/>
  <c r="G29" i="10"/>
  <c r="F29" i="10"/>
  <c r="E29" i="10"/>
  <c r="D29" i="10"/>
  <c r="L28" i="10"/>
  <c r="K28" i="10"/>
  <c r="M28" i="10" s="1"/>
  <c r="H28" i="10"/>
  <c r="G28" i="10"/>
  <c r="E28" i="10"/>
  <c r="D28" i="10"/>
  <c r="F28" i="10" s="1"/>
  <c r="L27" i="10"/>
  <c r="K27" i="10"/>
  <c r="N27" i="10" s="1"/>
  <c r="I27" i="10"/>
  <c r="H27" i="10"/>
  <c r="G27" i="10"/>
  <c r="E27" i="10"/>
  <c r="D27" i="10"/>
  <c r="F27" i="10" s="1"/>
  <c r="J27" i="10" s="1"/>
  <c r="L26" i="10"/>
  <c r="K26" i="10"/>
  <c r="M26" i="10" s="1"/>
  <c r="H26" i="10"/>
  <c r="G26" i="10"/>
  <c r="E26" i="10"/>
  <c r="D26" i="10"/>
  <c r="F26" i="10" s="1"/>
  <c r="L25" i="10"/>
  <c r="L31" i="10" s="1"/>
  <c r="K25" i="10"/>
  <c r="H25" i="10"/>
  <c r="H31" i="10" s="1"/>
  <c r="G25" i="10"/>
  <c r="E25" i="10"/>
  <c r="E31" i="10" s="1"/>
  <c r="D25" i="10"/>
  <c r="N24" i="10"/>
  <c r="M24" i="10"/>
  <c r="L24" i="10"/>
  <c r="K24" i="10"/>
  <c r="I24" i="10"/>
  <c r="H24" i="10"/>
  <c r="G24" i="10"/>
  <c r="E24" i="10"/>
  <c r="D24" i="10"/>
  <c r="F24" i="10" s="1"/>
  <c r="J24" i="10" s="1"/>
  <c r="O23" i="10"/>
  <c r="L23" i="10"/>
  <c r="H23" i="10"/>
  <c r="E23" i="10"/>
  <c r="L22" i="10"/>
  <c r="K22" i="10"/>
  <c r="H22" i="10"/>
  <c r="G22" i="10"/>
  <c r="I22" i="10" s="1"/>
  <c r="J22" i="10" s="1"/>
  <c r="F22" i="10"/>
  <c r="E22" i="10"/>
  <c r="D22" i="10"/>
  <c r="M21" i="10"/>
  <c r="L21" i="10"/>
  <c r="K21" i="10"/>
  <c r="H21" i="10"/>
  <c r="G21" i="10"/>
  <c r="I21" i="10" s="1"/>
  <c r="J21" i="10" s="1"/>
  <c r="F21" i="10"/>
  <c r="E21" i="10"/>
  <c r="D21" i="10"/>
  <c r="N20" i="10"/>
  <c r="M20" i="10"/>
  <c r="L20" i="10"/>
  <c r="K20" i="10"/>
  <c r="H20" i="10"/>
  <c r="G20" i="10"/>
  <c r="I20" i="10" s="1"/>
  <c r="E20" i="10"/>
  <c r="D20" i="10"/>
  <c r="O19" i="10"/>
  <c r="M19" i="10"/>
  <c r="L19" i="10"/>
  <c r="K19" i="10"/>
  <c r="H19" i="10"/>
  <c r="G19" i="10"/>
  <c r="G23" i="10" s="1"/>
  <c r="E19" i="10"/>
  <c r="D19" i="10"/>
  <c r="F19" i="10" s="1"/>
  <c r="L18" i="10"/>
  <c r="H18" i="10"/>
  <c r="E18" i="10"/>
  <c r="L17" i="10"/>
  <c r="K17" i="10"/>
  <c r="M17" i="10" s="1"/>
  <c r="M18" i="10" s="1"/>
  <c r="J17" i="10"/>
  <c r="I17" i="10"/>
  <c r="H17" i="10"/>
  <c r="G17" i="10"/>
  <c r="F17" i="10"/>
  <c r="E17" i="10"/>
  <c r="D17" i="10"/>
  <c r="M16" i="10"/>
  <c r="K16" i="10"/>
  <c r="H16" i="10"/>
  <c r="G16" i="10"/>
  <c r="N16" i="10" s="1"/>
  <c r="E16" i="10"/>
  <c r="D16" i="10"/>
  <c r="F16" i="10" s="1"/>
  <c r="M15" i="10"/>
  <c r="L15" i="10"/>
  <c r="K15" i="10"/>
  <c r="H15" i="10"/>
  <c r="G15" i="10"/>
  <c r="E15" i="10"/>
  <c r="D15" i="10"/>
  <c r="N14" i="10"/>
  <c r="M14" i="10"/>
  <c r="L14" i="10"/>
  <c r="K14" i="10"/>
  <c r="J14" i="10"/>
  <c r="I14" i="10"/>
  <c r="H14" i="10"/>
  <c r="G14" i="10"/>
  <c r="F14" i="10"/>
  <c r="E14" i="10"/>
  <c r="D14" i="10"/>
  <c r="N13" i="10"/>
  <c r="M13" i="10"/>
  <c r="L13" i="10"/>
  <c r="K13" i="10"/>
  <c r="I13" i="10"/>
  <c r="H13" i="10"/>
  <c r="G13" i="10"/>
  <c r="E13" i="10"/>
  <c r="D13" i="10"/>
  <c r="F13" i="10" s="1"/>
  <c r="J13" i="10" s="1"/>
  <c r="N12" i="10"/>
  <c r="M12" i="10"/>
  <c r="L12" i="10"/>
  <c r="K12" i="10"/>
  <c r="I12" i="10"/>
  <c r="H12" i="10"/>
  <c r="G12" i="10"/>
  <c r="E12" i="10"/>
  <c r="D12" i="10"/>
  <c r="F12" i="10" s="1"/>
  <c r="J12" i="10" s="1"/>
  <c r="N11" i="10"/>
  <c r="M11" i="10"/>
  <c r="L11" i="10"/>
  <c r="K11" i="10"/>
  <c r="I11" i="10"/>
  <c r="H11" i="10"/>
  <c r="G11" i="10"/>
  <c r="E11" i="10"/>
  <c r="D11" i="10"/>
  <c r="F11" i="10" s="1"/>
  <c r="J11" i="10" s="1"/>
  <c r="N10" i="10"/>
  <c r="M10" i="10"/>
  <c r="L10" i="10"/>
  <c r="K10" i="10"/>
  <c r="I10" i="10"/>
  <c r="H10" i="10"/>
  <c r="G10" i="10"/>
  <c r="E10" i="10"/>
  <c r="D10" i="10"/>
  <c r="F10" i="10" s="1"/>
  <c r="J10" i="10" s="1"/>
  <c r="N9" i="10"/>
  <c r="M9" i="10"/>
  <c r="L9" i="10"/>
  <c r="K9" i="10"/>
  <c r="I9" i="10"/>
  <c r="H9" i="10"/>
  <c r="G9" i="10"/>
  <c r="E9" i="10"/>
  <c r="D9" i="10"/>
  <c r="F9" i="10" s="1"/>
  <c r="J9" i="10" s="1"/>
  <c r="N8" i="10"/>
  <c r="L8" i="10"/>
  <c r="K8" i="10"/>
  <c r="I8" i="10"/>
  <c r="H8" i="10"/>
  <c r="G8" i="10"/>
  <c r="E8" i="10"/>
  <c r="M7" i="10"/>
  <c r="L7" i="10"/>
  <c r="K7" i="10"/>
  <c r="J7" i="10"/>
  <c r="I7" i="10"/>
  <c r="H7" i="10"/>
  <c r="G7" i="10"/>
  <c r="F7" i="10"/>
  <c r="E7" i="10"/>
  <c r="D7" i="10"/>
  <c r="N6" i="10"/>
  <c r="M6" i="10"/>
  <c r="L6" i="10"/>
  <c r="K6" i="10"/>
  <c r="I6" i="10"/>
  <c r="H6" i="10"/>
  <c r="G6" i="10"/>
  <c r="E6" i="10"/>
  <c r="D6" i="10"/>
  <c r="N5" i="10"/>
  <c r="M5" i="10"/>
  <c r="L5" i="10"/>
  <c r="K5" i="10"/>
  <c r="I5" i="10"/>
  <c r="H5" i="10"/>
  <c r="G5" i="10"/>
  <c r="E5" i="10"/>
  <c r="D5" i="10"/>
  <c r="F5" i="10" s="1"/>
  <c r="J5" i="10" s="1"/>
  <c r="N4" i="10"/>
  <c r="M4" i="10"/>
  <c r="L4" i="10"/>
  <c r="K4" i="10"/>
  <c r="I4" i="10"/>
  <c r="H4" i="10"/>
  <c r="G4" i="10"/>
  <c r="E4" i="10"/>
  <c r="D4" i="10"/>
  <c r="F4" i="10" s="1"/>
  <c r="J4" i="10" s="1"/>
  <c r="O88" i="10" l="1"/>
  <c r="M76" i="35"/>
  <c r="M81" i="35" s="1"/>
  <c r="M92" i="35" s="1"/>
  <c r="L92" i="35"/>
  <c r="L92" i="42"/>
  <c r="O92" i="42" s="1"/>
  <c r="H91" i="10"/>
  <c r="I84" i="10"/>
  <c r="F8" i="42"/>
  <c r="F8" i="35"/>
  <c r="F8" i="39"/>
  <c r="J8" i="36"/>
  <c r="F8" i="37"/>
  <c r="J8" i="37" s="1"/>
  <c r="J19" i="39"/>
  <c r="J23" i="39" s="1"/>
  <c r="F23" i="36"/>
  <c r="D23" i="10"/>
  <c r="J19" i="37"/>
  <c r="I16" i="10"/>
  <c r="J16" i="10" s="1"/>
  <c r="G18" i="10"/>
  <c r="F31" i="39"/>
  <c r="L91" i="10"/>
  <c r="J91" i="37"/>
  <c r="I90" i="10"/>
  <c r="J90" i="10" s="1"/>
  <c r="M91" i="41"/>
  <c r="N91" i="41"/>
  <c r="I91" i="41"/>
  <c r="J88" i="41"/>
  <c r="M91" i="37"/>
  <c r="I91" i="37"/>
  <c r="M88" i="10"/>
  <c r="I88" i="10"/>
  <c r="F88" i="10"/>
  <c r="F41" i="35"/>
  <c r="M41" i="36"/>
  <c r="N41" i="36"/>
  <c r="F41" i="36"/>
  <c r="F36" i="10"/>
  <c r="J36" i="10" s="1"/>
  <c r="E92" i="35"/>
  <c r="J36" i="35"/>
  <c r="J41" i="35" s="1"/>
  <c r="M91" i="36"/>
  <c r="I91" i="36"/>
  <c r="J85" i="36"/>
  <c r="J85" i="35"/>
  <c r="N91" i="38"/>
  <c r="N91" i="37"/>
  <c r="J84" i="36"/>
  <c r="N91" i="42"/>
  <c r="J84" i="35"/>
  <c r="J84" i="41"/>
  <c r="J91" i="41" s="1"/>
  <c r="L44" i="10"/>
  <c r="M44" i="10" s="1"/>
  <c r="J18" i="35"/>
  <c r="F18" i="39"/>
  <c r="J18" i="36"/>
  <c r="J18" i="42"/>
  <c r="D18" i="10"/>
  <c r="J5" i="42"/>
  <c r="J8" i="42" s="1"/>
  <c r="J5" i="37"/>
  <c r="J5" i="35"/>
  <c r="J8" i="35" s="1"/>
  <c r="J5" i="39"/>
  <c r="J8" i="39" s="1"/>
  <c r="D8" i="10"/>
  <c r="F6" i="10"/>
  <c r="F8" i="36"/>
  <c r="J15" i="39"/>
  <c r="J18" i="39" s="1"/>
  <c r="D92" i="39"/>
  <c r="F18" i="37"/>
  <c r="J18" i="37" s="1"/>
  <c r="D92" i="40"/>
  <c r="F18" i="42"/>
  <c r="I15" i="10"/>
  <c r="N15" i="10"/>
  <c r="D92" i="38"/>
  <c r="F18" i="35"/>
  <c r="D92" i="35"/>
  <c r="F18" i="36"/>
  <c r="F15" i="10"/>
  <c r="J20" i="36"/>
  <c r="J23" i="36" s="1"/>
  <c r="D92" i="36"/>
  <c r="F20" i="10"/>
  <c r="F23" i="10" s="1"/>
  <c r="D92" i="37"/>
  <c r="F57" i="37"/>
  <c r="F57" i="38"/>
  <c r="J52" i="37"/>
  <c r="J57" i="37" s="1"/>
  <c r="J31" i="36"/>
  <c r="I85" i="10"/>
  <c r="O91" i="39"/>
  <c r="M91" i="39"/>
  <c r="I91" i="39"/>
  <c r="I92" i="39" s="1"/>
  <c r="J84" i="39"/>
  <c r="F91" i="39"/>
  <c r="M85" i="10"/>
  <c r="F85" i="10"/>
  <c r="J85" i="39"/>
  <c r="J91" i="39" s="1"/>
  <c r="N88" i="10"/>
  <c r="O91" i="36"/>
  <c r="O92" i="36"/>
  <c r="E92" i="10"/>
  <c r="F91" i="36"/>
  <c r="N85" i="10"/>
  <c r="O85" i="10"/>
  <c r="D91" i="10"/>
  <c r="J84" i="10"/>
  <c r="N84" i="10"/>
  <c r="G91" i="10"/>
  <c r="M84" i="10"/>
  <c r="K91" i="10"/>
  <c r="N91" i="10" s="1"/>
  <c r="N91" i="40"/>
  <c r="I89" i="10"/>
  <c r="N89" i="10"/>
  <c r="M89" i="10"/>
  <c r="N91" i="36"/>
  <c r="N17" i="10"/>
  <c r="K18" i="10"/>
  <c r="N18" i="10" s="1"/>
  <c r="M83" i="10"/>
  <c r="N83" i="10"/>
  <c r="F82" i="10"/>
  <c r="L50" i="41"/>
  <c r="L57" i="41" s="1"/>
  <c r="L92" i="41" s="1"/>
  <c r="M43" i="41"/>
  <c r="M50" i="41" s="1"/>
  <c r="M57" i="41" s="1"/>
  <c r="M92" i="41" s="1"/>
  <c r="I74" i="41"/>
  <c r="J74" i="41" s="1"/>
  <c r="I75" i="41"/>
  <c r="J75" i="41" s="1"/>
  <c r="M81" i="41"/>
  <c r="I80" i="41"/>
  <c r="J79" i="41"/>
  <c r="J80" i="41" s="1"/>
  <c r="N81" i="41"/>
  <c r="J18" i="41"/>
  <c r="J8" i="41"/>
  <c r="J23" i="41"/>
  <c r="G81" i="40"/>
  <c r="K92" i="40"/>
  <c r="J91" i="40"/>
  <c r="I81" i="40"/>
  <c r="J80" i="40"/>
  <c r="J81" i="40" s="1"/>
  <c r="J41" i="40"/>
  <c r="J23" i="40"/>
  <c r="I92" i="40"/>
  <c r="K81" i="42"/>
  <c r="N81" i="42"/>
  <c r="J80" i="42"/>
  <c r="N76" i="42"/>
  <c r="J76" i="35"/>
  <c r="I81" i="35"/>
  <c r="J81" i="35"/>
  <c r="G81" i="35"/>
  <c r="K81" i="35"/>
  <c r="K92" i="35" s="1"/>
  <c r="I92" i="35"/>
  <c r="H74" i="10"/>
  <c r="I74" i="10" s="1"/>
  <c r="J74" i="10" s="1"/>
  <c r="H75" i="10"/>
  <c r="I75" i="10" s="1"/>
  <c r="J75" i="10" s="1"/>
  <c r="K75" i="38"/>
  <c r="L75" i="38" s="1"/>
  <c r="H71" i="10"/>
  <c r="H72" i="10"/>
  <c r="F81" i="38"/>
  <c r="H73" i="38"/>
  <c r="G76" i="38"/>
  <c r="G81" i="38" s="1"/>
  <c r="G92" i="38" s="1"/>
  <c r="J91" i="38"/>
  <c r="J50" i="38"/>
  <c r="J57" i="38" s="1"/>
  <c r="L37" i="10"/>
  <c r="M37" i="10"/>
  <c r="K41" i="38"/>
  <c r="N39" i="38"/>
  <c r="O39" i="38" s="1"/>
  <c r="L39" i="10"/>
  <c r="L38" i="38"/>
  <c r="L40" i="38"/>
  <c r="N41" i="38"/>
  <c r="M8" i="10"/>
  <c r="N22" i="10"/>
  <c r="N19" i="10"/>
  <c r="I19" i="10"/>
  <c r="N80" i="38"/>
  <c r="M81" i="37"/>
  <c r="K92" i="37"/>
  <c r="J81" i="37"/>
  <c r="I81" i="37"/>
  <c r="G81" i="37"/>
  <c r="N81" i="37" s="1"/>
  <c r="N76" i="37"/>
  <c r="I80" i="36"/>
  <c r="G80" i="10"/>
  <c r="N80" i="39"/>
  <c r="M81" i="39"/>
  <c r="K80" i="10"/>
  <c r="M80" i="10" s="1"/>
  <c r="J76" i="39"/>
  <c r="J81" i="39" s="1"/>
  <c r="K92" i="39"/>
  <c r="I76" i="39"/>
  <c r="I81" i="39" s="1"/>
  <c r="G81" i="39"/>
  <c r="N81" i="39" s="1"/>
  <c r="G92" i="39"/>
  <c r="I77" i="10"/>
  <c r="J77" i="36"/>
  <c r="J80" i="36" s="1"/>
  <c r="N77" i="10"/>
  <c r="I72" i="10"/>
  <c r="J72" i="10" s="1"/>
  <c r="K92" i="36"/>
  <c r="N81" i="36"/>
  <c r="M76" i="36"/>
  <c r="I71" i="10"/>
  <c r="J71" i="10" s="1"/>
  <c r="G76" i="10"/>
  <c r="G92" i="36"/>
  <c r="N76" i="36"/>
  <c r="I76" i="36"/>
  <c r="J53" i="41"/>
  <c r="J53" i="10"/>
  <c r="I53" i="10"/>
  <c r="N50" i="10"/>
  <c r="N43" i="10"/>
  <c r="G57" i="10"/>
  <c r="G92" i="41"/>
  <c r="J43" i="41"/>
  <c r="J50" i="41" s="1"/>
  <c r="N50" i="41"/>
  <c r="I43" i="10"/>
  <c r="I50" i="10" s="1"/>
  <c r="I57" i="41"/>
  <c r="J43" i="10"/>
  <c r="J50" i="10" s="1"/>
  <c r="F50" i="10"/>
  <c r="D50" i="10"/>
  <c r="F50" i="41"/>
  <c r="F57" i="41" s="1"/>
  <c r="F92" i="41" s="1"/>
  <c r="D57" i="10"/>
  <c r="M35" i="10"/>
  <c r="M92" i="40"/>
  <c r="L92" i="40"/>
  <c r="M41" i="41"/>
  <c r="N35" i="10"/>
  <c r="I35" i="10"/>
  <c r="J35" i="10" s="1"/>
  <c r="D41" i="10"/>
  <c r="J35" i="38"/>
  <c r="J41" i="38" s="1"/>
  <c r="D92" i="42"/>
  <c r="J38" i="42"/>
  <c r="J41" i="42" s="1"/>
  <c r="G41" i="10"/>
  <c r="I38" i="10"/>
  <c r="I41" i="10" s="1"/>
  <c r="J38" i="41"/>
  <c r="J41" i="41"/>
  <c r="F38" i="10"/>
  <c r="D92" i="41"/>
  <c r="M22" i="10"/>
  <c r="M23" i="10" s="1"/>
  <c r="K23" i="10"/>
  <c r="N23" i="10" s="1"/>
  <c r="M27" i="10"/>
  <c r="M31" i="36"/>
  <c r="J91" i="42"/>
  <c r="J81" i="42"/>
  <c r="M81" i="42"/>
  <c r="I92" i="42"/>
  <c r="F92" i="42"/>
  <c r="J56" i="42"/>
  <c r="I56" i="10"/>
  <c r="I57" i="10" s="1"/>
  <c r="J56" i="41"/>
  <c r="J57" i="41" s="1"/>
  <c r="N57" i="41"/>
  <c r="F56" i="10"/>
  <c r="M51" i="10"/>
  <c r="K57" i="10"/>
  <c r="N57" i="10" s="1"/>
  <c r="M56" i="10"/>
  <c r="N56" i="10"/>
  <c r="M31" i="37"/>
  <c r="J28" i="37"/>
  <c r="J28" i="40"/>
  <c r="J28" i="42"/>
  <c r="M31" i="38"/>
  <c r="F31" i="38"/>
  <c r="F92" i="38" s="1"/>
  <c r="J28" i="38"/>
  <c r="I31" i="38"/>
  <c r="N28" i="10"/>
  <c r="I28" i="10"/>
  <c r="J28" i="10" s="1"/>
  <c r="J31" i="41"/>
  <c r="J26" i="41"/>
  <c r="F31" i="40"/>
  <c r="F92" i="40" s="1"/>
  <c r="I31" i="37"/>
  <c r="J26" i="37"/>
  <c r="F31" i="37"/>
  <c r="F92" i="37" s="1"/>
  <c r="M31" i="39"/>
  <c r="K31" i="10"/>
  <c r="N26" i="10"/>
  <c r="I26" i="10"/>
  <c r="J26" i="10" s="1"/>
  <c r="N31" i="36"/>
  <c r="F31" i="36"/>
  <c r="F92" i="36" s="1"/>
  <c r="D31" i="10"/>
  <c r="G92" i="35"/>
  <c r="J25" i="35"/>
  <c r="J31" i="35" s="1"/>
  <c r="K92" i="41"/>
  <c r="N31" i="38"/>
  <c r="J25" i="38"/>
  <c r="J31" i="38" s="1"/>
  <c r="G92" i="42"/>
  <c r="O31" i="42"/>
  <c r="J25" i="42"/>
  <c r="J31" i="42" s="1"/>
  <c r="O31" i="40"/>
  <c r="O92" i="40" s="1"/>
  <c r="G92" i="40"/>
  <c r="J25" i="40"/>
  <c r="J31" i="40" s="1"/>
  <c r="H92" i="37"/>
  <c r="O92" i="37" s="1"/>
  <c r="J25" i="37"/>
  <c r="N25" i="10"/>
  <c r="N31" i="37"/>
  <c r="O31" i="10"/>
  <c r="M25" i="10"/>
  <c r="M31" i="10" s="1"/>
  <c r="G31" i="10"/>
  <c r="N31" i="39"/>
  <c r="F25" i="10"/>
  <c r="F31" i="10" s="1"/>
  <c r="I25" i="10"/>
  <c r="O25" i="10"/>
  <c r="J25" i="39"/>
  <c r="J31" i="39" s="1"/>
  <c r="O31" i="39"/>
  <c r="O92" i="39" s="1"/>
  <c r="J73" i="41"/>
  <c r="M43" i="10"/>
  <c r="M50" i="10" s="1"/>
  <c r="M57" i="10" s="1"/>
  <c r="H76" i="41"/>
  <c r="H81" i="41" s="1"/>
  <c r="H92" i="41" s="1"/>
  <c r="N92" i="35" l="1"/>
  <c r="F92" i="35"/>
  <c r="F92" i="39"/>
  <c r="I18" i="10"/>
  <c r="M92" i="37"/>
  <c r="M91" i="10"/>
  <c r="J91" i="36"/>
  <c r="J88" i="10"/>
  <c r="M92" i="36"/>
  <c r="J91" i="35"/>
  <c r="J92" i="35" s="1"/>
  <c r="J85" i="10"/>
  <c r="L50" i="10"/>
  <c r="L57" i="10" s="1"/>
  <c r="D92" i="10"/>
  <c r="J92" i="42"/>
  <c r="J6" i="10"/>
  <c r="J8" i="10" s="1"/>
  <c r="F8" i="10"/>
  <c r="J92" i="39"/>
  <c r="F18" i="10"/>
  <c r="J15" i="10"/>
  <c r="J20" i="10"/>
  <c r="I76" i="41"/>
  <c r="I81" i="41" s="1"/>
  <c r="I92" i="41" s="1"/>
  <c r="N92" i="39"/>
  <c r="N92" i="40"/>
  <c r="J89" i="10"/>
  <c r="I91" i="10"/>
  <c r="N92" i="36"/>
  <c r="F91" i="10"/>
  <c r="J82" i="10"/>
  <c r="J76" i="41"/>
  <c r="J81" i="41" s="1"/>
  <c r="J92" i="41" s="1"/>
  <c r="N92" i="41"/>
  <c r="J92" i="40"/>
  <c r="K74" i="38"/>
  <c r="K72" i="38"/>
  <c r="K72" i="10" s="1"/>
  <c r="N72" i="10" s="1"/>
  <c r="H73" i="10"/>
  <c r="K73" i="38"/>
  <c r="K73" i="10" s="1"/>
  <c r="I76" i="38"/>
  <c r="I81" i="38" s="1"/>
  <c r="H76" i="38"/>
  <c r="H81" i="38" s="1"/>
  <c r="H92" i="38" s="1"/>
  <c r="I92" i="38"/>
  <c r="L75" i="10"/>
  <c r="L73" i="38"/>
  <c r="K75" i="10"/>
  <c r="L38" i="10"/>
  <c r="L41" i="10" s="1"/>
  <c r="L41" i="38"/>
  <c r="N40" i="38"/>
  <c r="O40" i="38" s="1"/>
  <c r="L40" i="10"/>
  <c r="N37" i="38"/>
  <c r="O37" i="38" s="1"/>
  <c r="I23" i="10"/>
  <c r="J23" i="10" s="1"/>
  <c r="J19" i="10"/>
  <c r="N80" i="10"/>
  <c r="G92" i="37"/>
  <c r="N92" i="37" s="1"/>
  <c r="I92" i="37"/>
  <c r="M92" i="39"/>
  <c r="I80" i="10"/>
  <c r="J77" i="10"/>
  <c r="J80" i="10" s="1"/>
  <c r="G81" i="10"/>
  <c r="I81" i="36"/>
  <c r="I92" i="36" s="1"/>
  <c r="J76" i="36"/>
  <c r="J81" i="36" s="1"/>
  <c r="M38" i="42"/>
  <c r="K38" i="10"/>
  <c r="F41" i="10"/>
  <c r="J38" i="10"/>
  <c r="J41" i="10" s="1"/>
  <c r="F57" i="10"/>
  <c r="J56" i="10"/>
  <c r="J57" i="10" s="1"/>
  <c r="J31" i="37"/>
  <c r="J92" i="37" s="1"/>
  <c r="G92" i="10"/>
  <c r="N31" i="10"/>
  <c r="I31" i="10"/>
  <c r="J25" i="10"/>
  <c r="J31" i="10" s="1"/>
  <c r="J18" i="10" l="1"/>
  <c r="J92" i="36"/>
  <c r="J91" i="10"/>
  <c r="F92" i="10"/>
  <c r="L72" i="38"/>
  <c r="K74" i="10"/>
  <c r="L74" i="38"/>
  <c r="J76" i="38"/>
  <c r="J81" i="38" s="1"/>
  <c r="J92" i="38" s="1"/>
  <c r="I73" i="10"/>
  <c r="H76" i="10"/>
  <c r="H81" i="10" s="1"/>
  <c r="H92" i="10" s="1"/>
  <c r="K71" i="38"/>
  <c r="N73" i="10"/>
  <c r="N75" i="10"/>
  <c r="M75" i="10"/>
  <c r="L73" i="10"/>
  <c r="N75" i="38"/>
  <c r="O75" i="38" s="1"/>
  <c r="O41" i="10"/>
  <c r="M41" i="38"/>
  <c r="N38" i="38"/>
  <c r="O38" i="38" s="1"/>
  <c r="O41" i="38" s="1"/>
  <c r="M38" i="10"/>
  <c r="N38" i="10"/>
  <c r="L72" i="10" l="1"/>
  <c r="M72" i="10" s="1"/>
  <c r="N72" i="38"/>
  <c r="O72" i="38" s="1"/>
  <c r="L74" i="10"/>
  <c r="M74" i="10" s="1"/>
  <c r="N74" i="38"/>
  <c r="O74" i="38" s="1"/>
  <c r="J73" i="10"/>
  <c r="J76" i="10" s="1"/>
  <c r="J81" i="10" s="1"/>
  <c r="J92" i="10" s="1"/>
  <c r="I76" i="10"/>
  <c r="I81" i="10" s="1"/>
  <c r="I92" i="10" s="1"/>
  <c r="K71" i="10"/>
  <c r="K76" i="38"/>
  <c r="K81" i="38" s="1"/>
  <c r="L71" i="38"/>
  <c r="M73" i="10"/>
  <c r="N73" i="38"/>
  <c r="L71" i="10" l="1"/>
  <c r="L76" i="10" s="1"/>
  <c r="L81" i="10" s="1"/>
  <c r="L92" i="10" s="1"/>
  <c r="O92" i="10" s="1"/>
  <c r="L76" i="38"/>
  <c r="L81" i="38" s="1"/>
  <c r="N81" i="38"/>
  <c r="K92" i="38"/>
  <c r="N92" i="38" s="1"/>
  <c r="N71" i="10"/>
  <c r="K76" i="10"/>
  <c r="M71" i="10"/>
  <c r="M76" i="10" s="1"/>
  <c r="M81" i="10" s="1"/>
  <c r="O73" i="38"/>
  <c r="K81" i="10" l="1"/>
  <c r="N76" i="10"/>
  <c r="M76" i="38"/>
  <c r="M81" i="38" s="1"/>
  <c r="M92" i="38" s="1"/>
  <c r="L91" i="38"/>
  <c r="L92" i="38" s="1"/>
  <c r="O92" i="38" s="1"/>
  <c r="N71" i="38"/>
  <c r="N76" i="38" s="1"/>
  <c r="O71" i="38" l="1"/>
  <c r="O76" i="38" s="1"/>
  <c r="O91" i="38" s="1"/>
  <c r="N81" i="10"/>
  <c r="K40" i="42"/>
  <c r="K40" i="10" s="1"/>
  <c r="M40" i="10" s="1"/>
  <c r="K39" i="42"/>
  <c r="K41" i="42" s="1"/>
  <c r="M41" i="42" l="1"/>
  <c r="M92" i="42" s="1"/>
  <c r="K92" i="42"/>
  <c r="N92" i="42" s="1"/>
  <c r="M40" i="42"/>
  <c r="K39" i="10"/>
  <c r="M39" i="42"/>
  <c r="M39" i="10" l="1"/>
  <c r="M41" i="10" s="1"/>
  <c r="M92" i="10" s="1"/>
  <c r="N39" i="10"/>
  <c r="K41" i="10"/>
  <c r="N41" i="10" l="1"/>
  <c r="K92" i="10"/>
  <c r="N92" i="10" s="1"/>
</calcChain>
</file>

<file path=xl/sharedStrings.xml><?xml version="1.0" encoding="utf-8"?>
<sst xmlns="http://schemas.openxmlformats.org/spreadsheetml/2006/main" count="1379" uniqueCount="128">
  <si>
    <t>واحد: هکتار - تن - کیلوگرم در هکتار</t>
  </si>
  <si>
    <t>نام محصول</t>
  </si>
  <si>
    <t xml:space="preserve">سطح غیربارور </t>
  </si>
  <si>
    <t>سطح بارور</t>
  </si>
  <si>
    <t>کل سطح</t>
  </si>
  <si>
    <t xml:space="preserve">میزان تولید </t>
  </si>
  <si>
    <t>عملکرد</t>
  </si>
  <si>
    <t>آبی</t>
  </si>
  <si>
    <t>دیم</t>
  </si>
  <si>
    <t>جمع</t>
  </si>
  <si>
    <t>میوه های دانه دار</t>
  </si>
  <si>
    <t xml:space="preserve"> سیب</t>
  </si>
  <si>
    <t xml:space="preserve"> گلابی</t>
  </si>
  <si>
    <t xml:space="preserve"> به</t>
  </si>
  <si>
    <t xml:space="preserve">ساير میوه های دانه دار </t>
  </si>
  <si>
    <t>جمع میوه های دانه دار</t>
  </si>
  <si>
    <t>میوه های هسته دار</t>
  </si>
  <si>
    <t xml:space="preserve"> آلبالو</t>
  </si>
  <si>
    <t xml:space="preserve"> گیلاس</t>
  </si>
  <si>
    <t xml:space="preserve"> گوجه</t>
  </si>
  <si>
    <t xml:space="preserve"> آلو</t>
  </si>
  <si>
    <t xml:space="preserve"> هلو</t>
  </si>
  <si>
    <t xml:space="preserve"> شفتالو</t>
  </si>
  <si>
    <t xml:space="preserve"> زردآلووقيسي</t>
  </si>
  <si>
    <t xml:space="preserve"> شلیل</t>
  </si>
  <si>
    <t xml:space="preserve"> آلوقطره طلا</t>
  </si>
  <si>
    <t>جمع میوه های هسته دار</t>
  </si>
  <si>
    <t>میوه های دانه ریز</t>
  </si>
  <si>
    <t xml:space="preserve"> انگور</t>
  </si>
  <si>
    <t xml:space="preserve"> توت درختي</t>
  </si>
  <si>
    <t xml:space="preserve"> توت فرنگي</t>
  </si>
  <si>
    <t xml:space="preserve"> تمشك</t>
  </si>
  <si>
    <t>جمع میوه های دانه ریز</t>
  </si>
  <si>
    <t>میوه های خشک</t>
  </si>
  <si>
    <t xml:space="preserve"> پسته </t>
  </si>
  <si>
    <t xml:space="preserve"> بادام</t>
  </si>
  <si>
    <t xml:space="preserve"> گردو</t>
  </si>
  <si>
    <t xml:space="preserve"> فندق</t>
  </si>
  <si>
    <t xml:space="preserve"> سنجد</t>
  </si>
  <si>
    <t>پکان</t>
  </si>
  <si>
    <t xml:space="preserve">ساير میوه های خشك </t>
  </si>
  <si>
    <t>جمع میوه های خشک</t>
  </si>
  <si>
    <t xml:space="preserve"> میوه های سردسیری</t>
  </si>
  <si>
    <t xml:space="preserve"> زالزالک</t>
  </si>
  <si>
    <t xml:space="preserve"> زرشک</t>
  </si>
  <si>
    <t xml:space="preserve"> سماق</t>
  </si>
  <si>
    <t xml:space="preserve"> ازگيل</t>
  </si>
  <si>
    <t xml:space="preserve"> زغال اخته </t>
  </si>
  <si>
    <t xml:space="preserve"> عناب</t>
  </si>
  <si>
    <t>جمع میوه های سردسیری</t>
  </si>
  <si>
    <t>میوه های نیمه گرمسیری</t>
  </si>
  <si>
    <t xml:space="preserve"> خرما</t>
  </si>
  <si>
    <t>مرکبات</t>
  </si>
  <si>
    <t xml:space="preserve"> پرتقال</t>
  </si>
  <si>
    <t xml:space="preserve"> نارنگی</t>
  </si>
  <si>
    <t xml:space="preserve"> لیموترش</t>
  </si>
  <si>
    <t xml:space="preserve"> لیموشیرین</t>
  </si>
  <si>
    <t xml:space="preserve"> گریپ فروت</t>
  </si>
  <si>
    <t xml:space="preserve"> نارنج</t>
  </si>
  <si>
    <t xml:space="preserve"> سایر مرکبات</t>
  </si>
  <si>
    <t>جمع مرکبات</t>
  </si>
  <si>
    <t xml:space="preserve"> انار</t>
  </si>
  <si>
    <t xml:space="preserve"> انجير</t>
  </si>
  <si>
    <t xml:space="preserve"> خرمالو</t>
  </si>
  <si>
    <t xml:space="preserve"> کیوی</t>
  </si>
  <si>
    <t xml:space="preserve"> چاي</t>
  </si>
  <si>
    <t xml:space="preserve"> زيتون</t>
  </si>
  <si>
    <t>جمع میوه های نیمه گرمسیری</t>
  </si>
  <si>
    <t>میوه های گرمسیری</t>
  </si>
  <si>
    <t xml:space="preserve"> موز</t>
  </si>
  <si>
    <t xml:space="preserve"> انبه</t>
  </si>
  <si>
    <t xml:space="preserve"> پاپايا</t>
  </si>
  <si>
    <t xml:space="preserve"> کنار</t>
  </si>
  <si>
    <t xml:space="preserve"> چيکو</t>
  </si>
  <si>
    <t xml:space="preserve"> تمبرهندي</t>
  </si>
  <si>
    <t xml:space="preserve"> گواوا</t>
  </si>
  <si>
    <t xml:space="preserve"> نارگیل</t>
  </si>
  <si>
    <t xml:space="preserve">ساير میوه های گرمسيري </t>
  </si>
  <si>
    <t>جمع میوه های گرمسیری</t>
  </si>
  <si>
    <t>مربوط به محصولات گلخانه ای</t>
  </si>
  <si>
    <t>سبزی و صیفی</t>
  </si>
  <si>
    <t xml:space="preserve">خیار </t>
  </si>
  <si>
    <t>گوجه فرنگی</t>
  </si>
  <si>
    <t>انواع فلفل</t>
  </si>
  <si>
    <t>بادمجان</t>
  </si>
  <si>
    <t>سایر سبزیجات</t>
  </si>
  <si>
    <t>جمع سبزی و صیفی</t>
  </si>
  <si>
    <t>سایر محصولات</t>
  </si>
  <si>
    <t>توت فرنگی</t>
  </si>
  <si>
    <t>گیاهان دارویی</t>
  </si>
  <si>
    <t xml:space="preserve">سایر </t>
  </si>
  <si>
    <t>جمع سایر محصولات</t>
  </si>
  <si>
    <t>جمع مربوط به محصولات گلخانه ای</t>
  </si>
  <si>
    <t>سایر محصولات باغبانی</t>
  </si>
  <si>
    <t xml:space="preserve"> توت (توتستان) نوغان</t>
  </si>
  <si>
    <t xml:space="preserve"> ازگيل ژاپني</t>
  </si>
  <si>
    <t xml:space="preserve"> زعفران </t>
  </si>
  <si>
    <t xml:space="preserve"> گلستان (گل محمدی)</t>
  </si>
  <si>
    <t xml:space="preserve"> غیرمثمر(درخت ودرختچه ها)</t>
  </si>
  <si>
    <t xml:space="preserve"> سایر محصولات مثمر</t>
  </si>
  <si>
    <t xml:space="preserve"> گیاهان دارویی</t>
  </si>
  <si>
    <t xml:space="preserve"> قارچ دکمه ای</t>
  </si>
  <si>
    <t xml:space="preserve"> قارچ صدفی</t>
  </si>
  <si>
    <t>جمع سایر محصولات باغبانی</t>
  </si>
  <si>
    <t>کل محصولات</t>
  </si>
  <si>
    <t xml:space="preserve">           از سال 1394 اطلاعات مربوط به محصولات گلخانه ای با توجه به طبقه بندی جدید در اطلاعات محصولات باغبانی درج گردیده است.</t>
  </si>
  <si>
    <t xml:space="preserve"> </t>
  </si>
  <si>
    <t xml:space="preserve"> سطح، تولید و عملکرد محصولات باغبانی استان زنجان در سال 1400</t>
  </si>
  <si>
    <t xml:space="preserve"> سطح، تولید و عملکرد محصولات باغبانی استان زنجان در سال 1400 - ادامه</t>
  </si>
  <si>
    <t xml:space="preserve"> سطح، تولید و عملکرد محصولات باغبانی شهرستان ماهنشان در سال 1400 - ادامه</t>
  </si>
  <si>
    <t xml:space="preserve"> سطح، تولید و عملکرد محصولات باغبانی شهرستان ماهنشان در سال 1400 </t>
  </si>
  <si>
    <t xml:space="preserve"> سطح، تولید و عملکرد محصولات باغبانی شهرستان طارم در سال 1400</t>
  </si>
  <si>
    <t xml:space="preserve"> سطح، تولید و عملکرد محصولات باغبانی شهرستان طارم در سال 1400 - ادامه</t>
  </si>
  <si>
    <t xml:space="preserve">  سطح، تولید و عملکرد محصولات باغبانی شهرستان سلطانیه در سال 1400 - ادامه</t>
  </si>
  <si>
    <t xml:space="preserve"> سطح، تولید و عملکرد محصولات باغبانی شهرستان سلطانیه در سال 1400</t>
  </si>
  <si>
    <t xml:space="preserve"> سطح، تولید و عملکرد محصولات باغبانی شهرستان سلطانیه در سال 1400 - ادامه</t>
  </si>
  <si>
    <t xml:space="preserve"> سطح، تولید و عملکرد محصولات باغبانی شهرستان زنجان در سال 1400 </t>
  </si>
  <si>
    <t xml:space="preserve"> سطح، تولید و عملکرد محصولات باغبانی شهرستان زنجان در سال 1400 - ادامه</t>
  </si>
  <si>
    <t xml:space="preserve"> سطح، تولید و عملکرد محصولات باغبانی شهرستان خرمدره در سال 1400</t>
  </si>
  <si>
    <t xml:space="preserve"> سطح، تولید و عملکرد محصولات باغبانی شهرستان خرمدره در سال 1400- ادامه</t>
  </si>
  <si>
    <t xml:space="preserve"> سطح، تولید و عملکرد محصولات باغبانی شهرستان خرمدره در سال 1400 - ادامه</t>
  </si>
  <si>
    <t xml:space="preserve"> سطح، تولید و عملکرد محصولات باغبانی شهرستان خدابنده در سال 1400</t>
  </si>
  <si>
    <t xml:space="preserve"> سطح، تولید و عملکرد محصولات باغبانی شهرستان خدابنده در سال 1400 - ادامه</t>
  </si>
  <si>
    <t xml:space="preserve"> سطح، تولید و عملکرد محصولات باغبانی شهرستان ایجرود در سال 1400 </t>
  </si>
  <si>
    <t xml:space="preserve"> سطح، تولید و عملکرد محصولات باغبانی شهرستان ایجرود در سال 1400 - ادامه</t>
  </si>
  <si>
    <t xml:space="preserve"> سطح، تولید و عملکرد محصولات باغبانی شهرستان ابهر در سال 1400 </t>
  </si>
  <si>
    <t xml:space="preserve"> سطح، تولید و عملکرد محصولات باغبانی شهرستان ابهر در سال 1400 - ادامه</t>
  </si>
  <si>
    <t>سطح، تولید و عملکرد محصولات باغبانی شهرستان ابهر در سال 1400 - ادامه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</si>
</sst>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#,##0.000"/>
    <numFmt numFmtId="166" formatCode="0.0"/>
    <numFmt numFmtId="167" formatCode="_-* #,##0_-;_-* #,##0\-;_-* &quot;-&quot;??_-;_-@_-"/>
    <numFmt numFmtId="168" formatCode="0.000"/>
    <numFmt numFmtId="169" formatCode="#,##0.0000"/>
    <numFmt numFmtId="170" formatCode="#,##0.00000"/>
    <numFmt numFmtId="171" formatCode="0.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B Nazanin"/>
      <charset val="178"/>
    </font>
    <font>
      <sz val="10"/>
      <color indexed="8"/>
      <name val="Arial"/>
      <family val="2"/>
    </font>
    <font>
      <sz val="10"/>
      <name val="B Nazanin"/>
      <charset val="178"/>
    </font>
    <font>
      <b/>
      <sz val="10"/>
      <name val="B Nazanin"/>
      <charset val="178"/>
    </font>
    <font>
      <sz val="8"/>
      <color indexed="8"/>
      <name val="B Nazanin"/>
      <charset val="178"/>
    </font>
    <font>
      <sz val="8"/>
      <color indexed="8"/>
      <name val="Calibri"/>
      <family val="2"/>
      <charset val="178"/>
    </font>
    <font>
      <sz val="10"/>
      <name val="MS Sans Serif"/>
      <family val="2"/>
      <charset val="178"/>
    </font>
    <font>
      <sz val="8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sz val="14"/>
      <color rgb="FFC00000"/>
      <name val="B Nazanin"/>
      <charset val="178"/>
    </font>
    <font>
      <sz val="10"/>
      <color theme="1"/>
      <name val="B Nazanin"/>
      <charset val="178"/>
    </font>
    <font>
      <sz val="11"/>
      <color indexed="8"/>
      <name val="B Nazanin"/>
      <charset val="178"/>
    </font>
    <font>
      <sz val="12"/>
      <color theme="1"/>
      <name val="Calibri"/>
      <family val="2"/>
      <scheme val="minor"/>
    </font>
    <font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164" fontId="4" fillId="0" borderId="5" xfId="2" applyNumberFormat="1" applyFont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4" fontId="4" fillId="5" borderId="5" xfId="3" applyNumberFormat="1" applyFont="1" applyFill="1" applyBorder="1" applyAlignment="1">
      <alignment horizontal="center" vertical="center"/>
    </xf>
    <xf numFmtId="164" fontId="4" fillId="5" borderId="5" xfId="2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right" vertical="center" wrapText="1"/>
    </xf>
    <xf numFmtId="3" fontId="11" fillId="5" borderId="5" xfId="3" applyNumberFormat="1" applyFont="1" applyFill="1" applyBorder="1" applyAlignment="1" applyProtection="1">
      <alignment horizontal="center" vertical="center"/>
    </xf>
    <xf numFmtId="165" fontId="4" fillId="0" borderId="5" xfId="2" applyNumberFormat="1" applyFont="1" applyBorder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4" borderId="5" xfId="2" applyNumberFormat="1" applyFont="1" applyFill="1" applyBorder="1" applyAlignment="1">
      <alignment horizontal="center" vertical="center"/>
    </xf>
    <xf numFmtId="3" fontId="4" fillId="3" borderId="5" xfId="2" applyNumberFormat="1" applyFont="1" applyFill="1" applyBorder="1" applyAlignment="1">
      <alignment horizontal="center" vertical="center"/>
    </xf>
    <xf numFmtId="3" fontId="4" fillId="5" borderId="5" xfId="2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 applyProtection="1">
      <alignment horizontal="center" vertical="center"/>
    </xf>
    <xf numFmtId="4" fontId="4" fillId="0" borderId="5" xfId="2" applyNumberFormat="1" applyFont="1" applyBorder="1" applyAlignment="1">
      <alignment horizontal="center" vertical="center"/>
    </xf>
    <xf numFmtId="4" fontId="4" fillId="4" borderId="5" xfId="2" applyNumberFormat="1" applyFont="1" applyFill="1" applyBorder="1" applyAlignment="1">
      <alignment horizontal="center" vertical="center"/>
    </xf>
    <xf numFmtId="4" fontId="4" fillId="5" borderId="5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 applyProtection="1">
      <alignment horizontal="center" vertical="center"/>
    </xf>
    <xf numFmtId="0" fontId="4" fillId="2" borderId="5" xfId="1" applyNumberFormat="1" applyFont="1" applyFill="1" applyBorder="1" applyAlignment="1" applyProtection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4" borderId="5" xfId="2" applyNumberFormat="1" applyFont="1" applyFill="1" applyBorder="1" applyAlignment="1">
      <alignment horizontal="center" vertical="center"/>
    </xf>
    <xf numFmtId="0" fontId="4" fillId="5" borderId="5" xfId="3" applyNumberFormat="1" applyFont="1" applyFill="1" applyBorder="1" applyAlignment="1">
      <alignment horizontal="center" vertical="center"/>
    </xf>
    <xf numFmtId="0" fontId="4" fillId="5" borderId="5" xfId="2" applyNumberFormat="1" applyFont="1" applyFill="1" applyBorder="1" applyAlignment="1">
      <alignment horizontal="center" vertical="center"/>
    </xf>
    <xf numFmtId="165" fontId="4" fillId="5" borderId="5" xfId="2" applyNumberFormat="1" applyFont="1" applyFill="1" applyBorder="1" applyAlignment="1">
      <alignment horizontal="center" vertical="center"/>
    </xf>
    <xf numFmtId="1" fontId="4" fillId="6" borderId="5" xfId="2" applyNumberFormat="1" applyFont="1" applyFill="1" applyBorder="1" applyAlignment="1">
      <alignment horizontal="center" vertical="center"/>
    </xf>
    <xf numFmtId="3" fontId="4" fillId="6" borderId="5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166" fontId="4" fillId="0" borderId="5" xfId="2" applyNumberFormat="1" applyFont="1" applyBorder="1" applyAlignment="1">
      <alignment horizontal="center" vertical="center"/>
    </xf>
    <xf numFmtId="166" fontId="4" fillId="5" borderId="5" xfId="2" applyNumberFormat="1" applyFont="1" applyFill="1" applyBorder="1" applyAlignment="1">
      <alignment horizontal="center" vertical="center"/>
    </xf>
    <xf numFmtId="166" fontId="4" fillId="4" borderId="5" xfId="2" applyNumberFormat="1" applyFont="1" applyFill="1" applyBorder="1" applyAlignment="1">
      <alignment horizontal="center" vertical="center"/>
    </xf>
    <xf numFmtId="167" fontId="4" fillId="0" borderId="5" xfId="5" applyNumberFormat="1" applyFont="1" applyBorder="1" applyAlignment="1">
      <alignment horizontal="center" vertical="center"/>
    </xf>
    <xf numFmtId="3" fontId="10" fillId="5" borderId="5" xfId="3" applyNumberFormat="1" applyFont="1" applyFill="1" applyBorder="1" applyAlignment="1" applyProtection="1">
      <alignment horizontal="center" vertical="center"/>
    </xf>
    <xf numFmtId="1" fontId="4" fillId="0" borderId="5" xfId="2" applyNumberFormat="1" applyFont="1" applyBorder="1" applyAlignment="1">
      <alignment horizontal="center" vertical="center"/>
    </xf>
    <xf numFmtId="1" fontId="4" fillId="5" borderId="5" xfId="2" applyNumberFormat="1" applyFont="1" applyFill="1" applyBorder="1" applyAlignment="1">
      <alignment horizontal="center" vertical="center"/>
    </xf>
    <xf numFmtId="2" fontId="4" fillId="0" borderId="5" xfId="2" applyNumberFormat="1" applyFont="1" applyBorder="1" applyAlignment="1">
      <alignment horizontal="center" vertical="center"/>
    </xf>
    <xf numFmtId="2" fontId="4" fillId="5" borderId="5" xfId="2" applyNumberFormat="1" applyFont="1" applyFill="1" applyBorder="1" applyAlignment="1">
      <alignment horizontal="center" vertical="center"/>
    </xf>
    <xf numFmtId="1" fontId="4" fillId="4" borderId="5" xfId="2" applyNumberFormat="1" applyFont="1" applyFill="1" applyBorder="1" applyAlignment="1">
      <alignment horizontal="center" vertical="center"/>
    </xf>
    <xf numFmtId="2" fontId="4" fillId="4" borderId="5" xfId="2" applyNumberFormat="1" applyFont="1" applyFill="1" applyBorder="1" applyAlignment="1">
      <alignment horizontal="center" vertical="center"/>
    </xf>
    <xf numFmtId="3" fontId="13" fillId="4" borderId="5" xfId="2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4" fontId="4" fillId="6" borderId="5" xfId="2" applyNumberFormat="1" applyFont="1" applyFill="1" applyBorder="1" applyAlignment="1">
      <alignment horizontal="center" vertical="center"/>
    </xf>
    <xf numFmtId="0" fontId="10" fillId="5" borderId="5" xfId="3" applyNumberFormat="1" applyFont="1" applyFill="1" applyBorder="1" applyAlignment="1" applyProtection="1">
      <alignment horizontal="center" vertical="center"/>
    </xf>
    <xf numFmtId="168" fontId="4" fillId="0" borderId="5" xfId="2" applyNumberFormat="1" applyFont="1" applyBorder="1" applyAlignment="1">
      <alignment horizontal="center" vertical="center"/>
    </xf>
    <xf numFmtId="0" fontId="15" fillId="0" borderId="0" xfId="0" applyFont="1"/>
    <xf numFmtId="164" fontId="4" fillId="2" borderId="5" xfId="1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169" fontId="4" fillId="0" borderId="5" xfId="2" applyNumberFormat="1" applyFont="1" applyBorder="1" applyAlignment="1">
      <alignment horizontal="center" vertical="center"/>
    </xf>
    <xf numFmtId="3" fontId="4" fillId="7" borderId="5" xfId="2" applyNumberFormat="1" applyFont="1" applyFill="1" applyBorder="1" applyAlignment="1">
      <alignment horizontal="center" vertical="center"/>
    </xf>
    <xf numFmtId="3" fontId="4" fillId="0" borderId="5" xfId="5" applyNumberFormat="1" applyFont="1" applyBorder="1" applyAlignment="1">
      <alignment horizontal="center" vertical="center"/>
    </xf>
    <xf numFmtId="165" fontId="4" fillId="3" borderId="5" xfId="2" applyNumberFormat="1" applyFont="1" applyFill="1" applyBorder="1" applyAlignment="1">
      <alignment horizontal="center" vertical="center"/>
    </xf>
    <xf numFmtId="169" fontId="4" fillId="4" borderId="5" xfId="2" applyNumberFormat="1" applyFont="1" applyFill="1" applyBorder="1" applyAlignment="1">
      <alignment horizontal="center" vertical="center"/>
    </xf>
    <xf numFmtId="3" fontId="0" fillId="0" borderId="0" xfId="0" applyNumberFormat="1"/>
    <xf numFmtId="165" fontId="4" fillId="4" borderId="5" xfId="2" applyNumberFormat="1" applyFont="1" applyFill="1" applyBorder="1" applyAlignment="1">
      <alignment horizontal="center" vertical="center"/>
    </xf>
    <xf numFmtId="4" fontId="4" fillId="7" borderId="5" xfId="2" applyNumberFormat="1" applyFont="1" applyFill="1" applyBorder="1" applyAlignment="1">
      <alignment horizontal="center" vertical="center"/>
    </xf>
    <xf numFmtId="1" fontId="4" fillId="7" borderId="5" xfId="2" applyNumberFormat="1" applyFont="1" applyFill="1" applyBorder="1" applyAlignment="1">
      <alignment horizontal="center" vertical="center"/>
    </xf>
    <xf numFmtId="0" fontId="4" fillId="7" borderId="5" xfId="2" applyNumberFormat="1" applyFont="1" applyFill="1" applyBorder="1" applyAlignment="1">
      <alignment horizontal="center" vertical="center"/>
    </xf>
    <xf numFmtId="4" fontId="4" fillId="3" borderId="5" xfId="2" applyNumberFormat="1" applyFont="1" applyFill="1" applyBorder="1" applyAlignment="1">
      <alignment horizontal="center" vertical="center"/>
    </xf>
    <xf numFmtId="165" fontId="4" fillId="6" borderId="5" xfId="2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right" vertical="center" wrapText="1"/>
    </xf>
    <xf numFmtId="0" fontId="6" fillId="3" borderId="5" xfId="1" applyNumberFormat="1" applyFont="1" applyFill="1" applyBorder="1" applyAlignment="1">
      <alignment horizontal="right" vertical="center" wrapText="1"/>
    </xf>
    <xf numFmtId="169" fontId="4" fillId="5" borderId="5" xfId="2" applyNumberFormat="1" applyFont="1" applyFill="1" applyBorder="1" applyAlignment="1">
      <alignment horizontal="center" vertical="center"/>
    </xf>
    <xf numFmtId="168" fontId="4" fillId="5" borderId="5" xfId="2" applyNumberFormat="1" applyFont="1" applyFill="1" applyBorder="1" applyAlignment="1">
      <alignment horizontal="center" vertical="center"/>
    </xf>
    <xf numFmtId="170" fontId="4" fillId="0" borderId="5" xfId="2" applyNumberFormat="1" applyFont="1" applyBorder="1" applyAlignment="1">
      <alignment horizontal="center" vertical="center"/>
    </xf>
    <xf numFmtId="164" fontId="4" fillId="3" borderId="5" xfId="2" applyNumberFormat="1" applyFont="1" applyFill="1" applyBorder="1" applyAlignment="1">
      <alignment horizontal="center" vertical="center"/>
    </xf>
    <xf numFmtId="169" fontId="4" fillId="3" borderId="5" xfId="2" applyNumberFormat="1" applyFont="1" applyFill="1" applyBorder="1" applyAlignment="1">
      <alignment horizontal="center" vertical="center"/>
    </xf>
    <xf numFmtId="170" fontId="4" fillId="5" borderId="5" xfId="2" applyNumberFormat="1" applyFont="1" applyFill="1" applyBorder="1" applyAlignment="1">
      <alignment horizontal="center" vertical="center"/>
    </xf>
    <xf numFmtId="170" fontId="4" fillId="4" borderId="5" xfId="2" applyNumberFormat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right" vertical="center" wrapText="1"/>
    </xf>
    <xf numFmtId="0" fontId="0" fillId="3" borderId="0" xfId="0" applyFill="1"/>
    <xf numFmtId="0" fontId="0" fillId="0" borderId="0" xfId="0" applyFont="1"/>
    <xf numFmtId="0" fontId="10" fillId="3" borderId="5" xfId="1" applyNumberFormat="1" applyFont="1" applyFill="1" applyBorder="1" applyAlignment="1">
      <alignment horizontal="right" vertical="center" wrapText="1"/>
    </xf>
    <xf numFmtId="169" fontId="4" fillId="0" borderId="5" xfId="5" applyNumberFormat="1" applyFont="1" applyBorder="1" applyAlignment="1">
      <alignment horizontal="center" vertical="center"/>
    </xf>
    <xf numFmtId="171" fontId="4" fillId="0" borderId="5" xfId="2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3" borderId="5" xfId="1" applyFont="1" applyFill="1" applyBorder="1" applyAlignment="1">
      <alignment horizontal="right" vertical="center" wrapText="1"/>
    </xf>
    <xf numFmtId="0" fontId="6" fillId="4" borderId="5" xfId="1" applyFont="1" applyFill="1" applyBorder="1" applyAlignment="1">
      <alignment horizontal="center" vertical="center" wrapText="1"/>
    </xf>
    <xf numFmtId="2" fontId="5" fillId="6" borderId="11" xfId="3" applyNumberFormat="1" applyFont="1" applyFill="1" applyBorder="1" applyAlignment="1">
      <alignment horizontal="center" vertical="center"/>
    </xf>
    <xf numFmtId="2" fontId="5" fillId="6" borderId="12" xfId="3" applyNumberFormat="1" applyFont="1" applyFill="1" applyBorder="1" applyAlignment="1">
      <alignment horizontal="center" vertical="center"/>
    </xf>
    <xf numFmtId="2" fontId="5" fillId="6" borderId="13" xfId="3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textRotation="90"/>
    </xf>
    <xf numFmtId="0" fontId="16" fillId="0" borderId="9" xfId="0" applyFont="1" applyBorder="1" applyAlignment="1">
      <alignment horizontal="center" vertical="center" textRotation="90"/>
    </xf>
    <xf numFmtId="0" fontId="16" fillId="5" borderId="9" xfId="0" applyFont="1" applyFill="1" applyBorder="1" applyAlignment="1">
      <alignment horizontal="center" vertical="center" textRotation="90"/>
    </xf>
    <xf numFmtId="0" fontId="16" fillId="4" borderId="10" xfId="0" applyFont="1" applyFill="1" applyBorder="1" applyAlignment="1">
      <alignment horizontal="center" vertical="center" textRotation="90"/>
    </xf>
    <xf numFmtId="3" fontId="9" fillId="3" borderId="8" xfId="4" applyNumberFormat="1" applyFont="1" applyFill="1" applyBorder="1" applyAlignment="1">
      <alignment horizontal="center" vertical="center" textRotation="90"/>
    </xf>
    <xf numFmtId="3" fontId="9" fillId="3" borderId="9" xfId="4" applyNumberFormat="1" applyFont="1" applyFill="1" applyBorder="1" applyAlignment="1">
      <alignment horizontal="center" vertical="center" textRotation="90"/>
    </xf>
    <xf numFmtId="3" fontId="9" fillId="5" borderId="10" xfId="4" applyNumberFormat="1" applyFont="1" applyFill="1" applyBorder="1" applyAlignment="1">
      <alignment horizontal="center" vertical="center" textRotation="90"/>
    </xf>
    <xf numFmtId="0" fontId="16" fillId="0" borderId="5" xfId="0" applyFont="1" applyBorder="1" applyAlignment="1">
      <alignment horizontal="center" vertical="center" textRotation="90"/>
    </xf>
    <xf numFmtId="0" fontId="16" fillId="4" borderId="5" xfId="0" applyFont="1" applyFill="1" applyBorder="1" applyAlignment="1">
      <alignment horizontal="center" vertical="center" textRotation="90"/>
    </xf>
    <xf numFmtId="0" fontId="6" fillId="7" borderId="5" xfId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4" fillId="2" borderId="4" xfId="1" applyNumberFormat="1" applyFont="1" applyFill="1" applyBorder="1" applyAlignment="1" applyProtection="1">
      <alignment horizontal="center" vertical="center"/>
    </xf>
    <xf numFmtId="164" fontId="4" fillId="2" borderId="6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64" fontId="4" fillId="2" borderId="7" xfId="1" applyNumberFormat="1" applyFont="1" applyFill="1" applyBorder="1" applyAlignment="1" applyProtection="1">
      <alignment horizontal="center" vertical="center"/>
    </xf>
    <xf numFmtId="164" fontId="4" fillId="2" borderId="5" xfId="1" applyNumberFormat="1" applyFont="1" applyFill="1" applyBorder="1" applyAlignment="1" applyProtection="1">
      <alignment horizontal="center" vertical="center"/>
    </xf>
    <xf numFmtId="164" fontId="5" fillId="2" borderId="5" xfId="1" applyNumberFormat="1" applyFont="1" applyFill="1" applyBorder="1" applyAlignment="1" applyProtection="1">
      <alignment horizontal="center" vertical="center"/>
    </xf>
    <xf numFmtId="0" fontId="16" fillId="5" borderId="5" xfId="0" applyFont="1" applyFill="1" applyBorder="1" applyAlignment="1">
      <alignment horizontal="center" vertical="center" textRotation="90"/>
    </xf>
    <xf numFmtId="0" fontId="7" fillId="3" borderId="5" xfId="0" applyFont="1" applyFill="1" applyBorder="1" applyAlignment="1">
      <alignment horizontal="center" vertical="center" textRotation="90"/>
    </xf>
    <xf numFmtId="0" fontId="7" fillId="5" borderId="5" xfId="0" applyFont="1" applyFill="1" applyBorder="1" applyAlignment="1">
      <alignment horizontal="center" vertical="center" textRotation="90"/>
    </xf>
    <xf numFmtId="3" fontId="9" fillId="3" borderId="10" xfId="4" applyNumberFormat="1" applyFont="1" applyFill="1" applyBorder="1" applyAlignment="1">
      <alignment horizontal="center" vertical="center" textRotation="90"/>
    </xf>
    <xf numFmtId="164" fontId="14" fillId="0" borderId="0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 textRotation="90"/>
    </xf>
    <xf numFmtId="0" fontId="16" fillId="4" borderId="5" xfId="0" applyNumberFormat="1" applyFont="1" applyFill="1" applyBorder="1" applyAlignment="1">
      <alignment horizontal="center" vertical="center" textRotation="90"/>
    </xf>
    <xf numFmtId="0" fontId="6" fillId="3" borderId="5" xfId="1" applyNumberFormat="1" applyFont="1" applyFill="1" applyBorder="1" applyAlignment="1">
      <alignment horizontal="right" vertical="center" wrapText="1"/>
    </xf>
    <xf numFmtId="0" fontId="6" fillId="4" borderId="5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1" applyNumberFormat="1" applyFont="1" applyFill="1" applyBorder="1" applyAlignment="1" applyProtection="1">
      <alignment horizontal="center" vertical="center"/>
    </xf>
    <xf numFmtId="0" fontId="4" fillId="2" borderId="6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4" fillId="2" borderId="7" xfId="1" applyNumberFormat="1" applyFont="1" applyFill="1" applyBorder="1" applyAlignment="1" applyProtection="1">
      <alignment horizontal="center" vertical="center"/>
    </xf>
    <xf numFmtId="0" fontId="4" fillId="2" borderId="5" xfId="1" applyNumberFormat="1" applyFont="1" applyFill="1" applyBorder="1" applyAlignment="1" applyProtection="1">
      <alignment horizontal="center" vertical="center"/>
    </xf>
    <xf numFmtId="0" fontId="5" fillId="2" borderId="5" xfId="1" applyNumberFormat="1" applyFont="1" applyFill="1" applyBorder="1" applyAlignment="1" applyProtection="1">
      <alignment horizontal="center" vertical="center"/>
    </xf>
    <xf numFmtId="0" fontId="16" fillId="5" borderId="5" xfId="0" applyNumberFormat="1" applyFont="1" applyFill="1" applyBorder="1" applyAlignment="1">
      <alignment horizontal="center" vertical="center" textRotation="90"/>
    </xf>
    <xf numFmtId="0" fontId="7" fillId="3" borderId="5" xfId="0" applyNumberFormat="1" applyFont="1" applyFill="1" applyBorder="1" applyAlignment="1">
      <alignment horizontal="center" vertical="center" textRotation="90"/>
    </xf>
    <xf numFmtId="0" fontId="7" fillId="5" borderId="5" xfId="0" applyNumberFormat="1" applyFont="1" applyFill="1" applyBorder="1" applyAlignment="1">
      <alignment horizontal="center" vertical="center" textRotation="90"/>
    </xf>
    <xf numFmtId="0" fontId="12" fillId="0" borderId="0" xfId="0" applyNumberFormat="1" applyFont="1" applyAlignment="1">
      <alignment horizontal="right" vertical="center"/>
    </xf>
    <xf numFmtId="0" fontId="5" fillId="6" borderId="11" xfId="3" applyNumberFormat="1" applyFont="1" applyFill="1" applyBorder="1" applyAlignment="1">
      <alignment horizontal="center" vertical="center"/>
    </xf>
    <xf numFmtId="0" fontId="5" fillId="6" borderId="12" xfId="3" applyNumberFormat="1" applyFont="1" applyFill="1" applyBorder="1" applyAlignment="1">
      <alignment horizontal="center" vertical="center"/>
    </xf>
    <xf numFmtId="0" fontId="5" fillId="6" borderId="13" xfId="3" applyNumberFormat="1" applyFont="1" applyFill="1" applyBorder="1" applyAlignment="1">
      <alignment horizontal="center" vertical="center"/>
    </xf>
    <xf numFmtId="0" fontId="16" fillId="0" borderId="8" xfId="0" applyNumberFormat="1" applyFont="1" applyBorder="1" applyAlignment="1">
      <alignment horizontal="center" vertical="center" textRotation="90"/>
    </xf>
    <xf numFmtId="0" fontId="16" fillId="0" borderId="9" xfId="0" applyNumberFormat="1" applyFont="1" applyBorder="1" applyAlignment="1">
      <alignment horizontal="center" vertical="center" textRotation="90"/>
    </xf>
    <xf numFmtId="0" fontId="16" fillId="5" borderId="9" xfId="0" applyNumberFormat="1" applyFont="1" applyFill="1" applyBorder="1" applyAlignment="1">
      <alignment horizontal="center" vertical="center" textRotation="90"/>
    </xf>
    <xf numFmtId="0" fontId="16" fillId="4" borderId="10" xfId="0" applyNumberFormat="1" applyFont="1" applyFill="1" applyBorder="1" applyAlignment="1">
      <alignment horizontal="center" vertical="center" textRotation="90"/>
    </xf>
    <xf numFmtId="0" fontId="9" fillId="3" borderId="8" xfId="4" applyNumberFormat="1" applyFont="1" applyFill="1" applyBorder="1" applyAlignment="1">
      <alignment horizontal="center" vertical="center" textRotation="90"/>
    </xf>
    <xf numFmtId="0" fontId="9" fillId="3" borderId="9" xfId="4" applyNumberFormat="1" applyFont="1" applyFill="1" applyBorder="1" applyAlignment="1">
      <alignment horizontal="center" vertical="center" textRotation="90"/>
    </xf>
    <xf numFmtId="0" fontId="9" fillId="5" borderId="10" xfId="4" applyNumberFormat="1" applyFont="1" applyFill="1" applyBorder="1" applyAlignment="1">
      <alignment horizontal="center" vertical="center" textRotation="90"/>
    </xf>
    <xf numFmtId="0" fontId="6" fillId="7" borderId="5" xfId="1" applyNumberFormat="1" applyFont="1" applyFill="1" applyBorder="1" applyAlignment="1">
      <alignment horizontal="right" vertical="center" wrapText="1"/>
    </xf>
  </cellXfs>
  <cellStyles count="6">
    <cellStyle name="Comma" xfId="5" builtinId="3"/>
    <cellStyle name="Normal" xfId="0" builtinId="0"/>
    <cellStyle name="Normal 2 5" xfId="4"/>
    <cellStyle name="Normal 4" xfId="2"/>
    <cellStyle name="Normal 9" xfId="3"/>
    <cellStyle name="Normal_Sheet2 2" xfId="1"/>
  </cellStyles>
  <dxfs count="0"/>
  <tableStyles count="0" defaultTableStyle="TableStyleMedium2" defaultPivotStyle="PivotStyleLight16"/>
  <colors>
    <mruColors>
      <color rgb="FF03D366"/>
      <color rgb="FF07693D"/>
      <color rgb="FFAAF8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00.20/Users/s.naeimi/Downloads/&#1662;&#1740;&#1588;%20&#1576;&#1740;&#1606;&#1740;%20&#1578;&#1608;&#1604;&#1740;&#1583;%20&#1575;&#1587;&#1578;&#1575;&#1606;%2096/&#1662;&#1740;&#1588;%20&#1576;&#1740;&#1606;&#1740;%20&#1578;&#1608;&#1604;&#1740;&#1583;/&#1662;&#1610;&#1588;%20&#1576;&#1610;&#1606;&#1610;%20&#1587;&#1591;&#1581;%20&#1608;%20&#1578;&#1608;&#1604;&#1610;&#1583;%20&#1608;%20&#1593;&#1605;&#1604;&#1603;&#1585;&#1583;%20&#1605;&#1581;&#1589;&#1608;&#1604;&#1575;&#1578;%20&#1576;&#1575;&#1594;&#1576;&#1575;&#1606;&#1610;%20&#1587;&#1575;&#1604;96-&#1591;&#1575;&#1585;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ستان زنجان"/>
      <sheetName val="زنجان"/>
      <sheetName val="طارم"/>
      <sheetName val="ابهر"/>
      <sheetName val="خرمدره"/>
      <sheetName val="خدابنده"/>
      <sheetName val="سلطانیه"/>
      <sheetName val="ایجرود"/>
      <sheetName val="ماهنشان"/>
    </sheetNames>
    <sheetDataSet>
      <sheetData sheetId="0"/>
      <sheetData sheetId="1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2">
        <row r="4">
          <cell r="I4">
            <v>96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3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4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5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6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7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  <sheetData sheetId="8">
        <row r="4">
          <cell r="I4">
            <v>0</v>
          </cell>
        </row>
        <row r="23">
          <cell r="H23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93"/>
  <sheetViews>
    <sheetView rightToLeft="1" view="pageBreakPreview" topLeftCell="A70" zoomScale="98" zoomScaleNormal="115" zoomScaleSheetLayoutView="98" workbookViewId="0">
      <selection activeCell="D8" sqref="D8"/>
    </sheetView>
  </sheetViews>
  <sheetFormatPr defaultRowHeight="15"/>
  <cols>
    <col min="1" max="1" width="5.28515625" customWidth="1"/>
    <col min="2" max="2" width="6.7109375" customWidth="1"/>
    <col min="3" max="3" width="12" customWidth="1"/>
    <col min="4" max="10" width="8.85546875" customWidth="1"/>
    <col min="11" max="11" width="9.42578125" customWidth="1"/>
    <col min="12" max="12" width="8.85546875" customWidth="1"/>
    <col min="13" max="13" width="9.28515625" customWidth="1"/>
    <col min="14" max="15" width="8.85546875" customWidth="1"/>
  </cols>
  <sheetData>
    <row r="1" spans="1:15" ht="18.75">
      <c r="A1" s="90" t="s">
        <v>107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3"/>
      <c r="E3" s="13" t="s">
        <v>8</v>
      </c>
      <c r="F3" s="13" t="s">
        <v>9</v>
      </c>
      <c r="G3" s="13" t="s">
        <v>7</v>
      </c>
      <c r="H3" s="13" t="s">
        <v>8</v>
      </c>
      <c r="I3" s="13" t="s">
        <v>9</v>
      </c>
      <c r="J3" s="100"/>
      <c r="K3" s="13" t="s">
        <v>7</v>
      </c>
      <c r="L3" s="13" t="s">
        <v>8</v>
      </c>
      <c r="M3" s="13" t="s">
        <v>9</v>
      </c>
      <c r="N3" s="13" t="s">
        <v>7</v>
      </c>
      <c r="O3" s="13" t="s">
        <v>8</v>
      </c>
    </row>
    <row r="4" spans="1:15" ht="15.75">
      <c r="A4" s="87" t="s">
        <v>10</v>
      </c>
      <c r="B4" s="75" t="s">
        <v>11</v>
      </c>
      <c r="C4" s="75"/>
      <c r="D4" s="8">
        <f>زنجان!D4+طارم!D4+ابهر!D4+خرمدره!D4+خدابنده!D4+سلطانیه!D4+ایجرود!D4+ماهنشان!D4</f>
        <v>1400</v>
      </c>
      <c r="E4" s="8">
        <f>زنجان!E4+طارم!E4+ابهر!E4+خرمدره!E4+خدابنده!E4+سلطانیه!E4+ایجرود!E4+ماهنشان!E4</f>
        <v>0</v>
      </c>
      <c r="F4" s="8">
        <f>SUM(D4:E4)</f>
        <v>1400</v>
      </c>
      <c r="G4" s="8">
        <f>زنجان!G4+طارم!G4+ابهر!G4+خرمدره!G4+خدابنده!G4+سلطانیه!G4+ایجرود!G4+ماهنشان!G4</f>
        <v>8110</v>
      </c>
      <c r="H4" s="8">
        <f>زنجان!H4+طارم!H4+ابهر!H4+خرمدره!H4+خدابنده!H4+سلطانیه!H4+ایجرود!H4+ماهنشان!H4</f>
        <v>0</v>
      </c>
      <c r="I4" s="8">
        <f>SUM(G4:H4)</f>
        <v>8110</v>
      </c>
      <c r="J4" s="8">
        <f>I4+F4</f>
        <v>9510</v>
      </c>
      <c r="K4" s="8">
        <f>زنجان!K4+طارم!K4+ابهر!K4+خرمدره!K4+خدابنده!K4+سلطانیه!K4+ایجرود!K4+ماهنشان!K4</f>
        <v>147738</v>
      </c>
      <c r="L4" s="8">
        <f>زنجان!L4+طارم!L4+ابهر!L4+خرمدره!L4+خدابنده!L4+سلطانیه!L4+ایجرود!L4+ماهنشان!L4</f>
        <v>0</v>
      </c>
      <c r="M4" s="8">
        <f>زنجان!M4+طارم!M4+ابهر!M4+خرمدره!M4+خدابنده!M4+سلطانیه!M4+ایجرود!M4+ماهنشان!M4</f>
        <v>147738</v>
      </c>
      <c r="N4" s="8">
        <f>(K4/G4)*1000</f>
        <v>18216.769420468558</v>
      </c>
      <c r="O4" s="8">
        <v>0</v>
      </c>
    </row>
    <row r="5" spans="1:15" ht="15.75">
      <c r="A5" s="87"/>
      <c r="B5" s="75" t="s">
        <v>12</v>
      </c>
      <c r="C5" s="75"/>
      <c r="D5" s="1">
        <f>زنجان!D5+طارم!D5+ابهر!D5+خرمدره!D5+خدابنده!D5+سلطانیه!D5+ایجرود!D5+ماهنشان!D5</f>
        <v>314.5</v>
      </c>
      <c r="E5" s="8">
        <f>زنجان!E5+طارم!E5+ابهر!E5+خرمدره!E5+خدابنده!E5+سلطانیه!E5+ایجرود!E5+ماهنشان!E5</f>
        <v>0</v>
      </c>
      <c r="F5" s="1">
        <f>SUM(D5:E5)</f>
        <v>314.5</v>
      </c>
      <c r="G5" s="8">
        <f>زنجان!G5+طارم!G5+ابهر!G5+خرمدره!G5+خدابنده!G5+سلطانیه!G5+ایجرود!G5+ماهنشان!G5</f>
        <v>679</v>
      </c>
      <c r="H5" s="8">
        <f>زنجان!H5+طارم!H5+ابهر!H5+خرمدره!H5+خدابنده!H5+سلطانیه!H5+ایجرود!H5+ماهنشان!H5</f>
        <v>0</v>
      </c>
      <c r="I5" s="8">
        <f>SUM(G5:H5)</f>
        <v>679</v>
      </c>
      <c r="J5" s="1">
        <f>I5+F5</f>
        <v>993.5</v>
      </c>
      <c r="K5" s="8">
        <f>زنجان!K5+طارم!K5+ابهر!K5+خرمدره!K5+خدابنده!K5+سلطانیه!K5+ایجرود!K5+ماهنشان!K5</f>
        <v>5883</v>
      </c>
      <c r="L5" s="8">
        <f>زنجان!L5+طارم!L5+ابهر!L5+خرمدره!L5+خدابنده!L5+سلطانیه!L5+ایجرود!L5+ماهنشان!L5</f>
        <v>0</v>
      </c>
      <c r="M5" s="8">
        <f>زنجان!M5+طارم!M5+ابهر!M5+خرمدره!M5+خدابنده!M5+سلطانیه!M5+ایجرود!M5+ماهنشان!M5</f>
        <v>5883</v>
      </c>
      <c r="N5" s="8">
        <f>(K5/G5)*1000</f>
        <v>8664.2120765832096</v>
      </c>
      <c r="O5" s="8">
        <v>0</v>
      </c>
    </row>
    <row r="6" spans="1:15" ht="15.75">
      <c r="A6" s="87"/>
      <c r="B6" s="75" t="s">
        <v>13</v>
      </c>
      <c r="C6" s="75"/>
      <c r="D6" s="8">
        <f>زنجان!D6+طارم!D6+ابهر!D6+خرمدره!D6+خدابنده!D6+سلطانیه!D6+ایجرود!D6+ماهنشان!D6</f>
        <v>44</v>
      </c>
      <c r="E6" s="8">
        <f>زنجان!E6+طارم!E6+ابهر!E6+خرمدره!E6+خدابنده!E6+سلطانیه!E6+ایجرود!E6+ماهنشان!E6</f>
        <v>0</v>
      </c>
      <c r="F6" s="8">
        <f>SUM(D6:E6)</f>
        <v>44</v>
      </c>
      <c r="G6" s="8">
        <f>زنجان!G6+طارم!G6+ابهر!G6+خرمدره!G6+خدابنده!G6+سلطانیه!G6+ایجرود!G6+ماهنشان!G6</f>
        <v>145</v>
      </c>
      <c r="H6" s="8">
        <f>زنجان!H6+طارم!H6+ابهر!H6+خرمدره!H6+خدابنده!H6+سلطانیه!H6+ایجرود!H6+ماهنشان!H6</f>
        <v>0</v>
      </c>
      <c r="I6" s="8">
        <f>SUM(G6:H6)</f>
        <v>145</v>
      </c>
      <c r="J6" s="8">
        <f>I6+F6</f>
        <v>189</v>
      </c>
      <c r="K6" s="1">
        <f>زنجان!K6+طارم!K6+ابهر!K6+خرمدره!K6+خدابنده!K6+سلطانیه!K6+ایجرود!K6+ماهنشان!K6</f>
        <v>774.5</v>
      </c>
      <c r="L6" s="8">
        <f>زنجان!L6+طارم!L6+ابهر!L6+خرمدره!L6+خدابنده!L6+سلطانیه!L6+ایجرود!L6+ماهنشان!L6</f>
        <v>0</v>
      </c>
      <c r="M6" s="1">
        <f>زنجان!M6+طارم!M6+ابهر!M6+خرمدره!M6+خدابنده!M6+سلطانیه!M6+ایجرود!M6+ماهنشان!M6</f>
        <v>774.5</v>
      </c>
      <c r="N6" s="8">
        <f>(K6/G6)*1000</f>
        <v>5341.3793103448279</v>
      </c>
      <c r="O6" s="8">
        <v>0</v>
      </c>
    </row>
    <row r="7" spans="1:15" ht="15.75">
      <c r="A7" s="87"/>
      <c r="B7" s="75" t="s">
        <v>14</v>
      </c>
      <c r="C7" s="75"/>
      <c r="D7" s="8">
        <f>زنجان!D7+طارم!D7+ابهر!D7+خرمدره!D7+خدابنده!D7+سلطانیه!D7+ایجرود!D7+ماهنشان!D7</f>
        <v>0</v>
      </c>
      <c r="E7" s="8">
        <f>زنجان!E7+طارم!E7+ابهر!E7+خرمدره!E7+خدابنده!E7+سلطانیه!E7+ایجرود!E7+ماهنشان!E7</f>
        <v>0</v>
      </c>
      <c r="F7" s="8">
        <f>SUM(D7:E7)</f>
        <v>0</v>
      </c>
      <c r="G7" s="8">
        <f>زنجان!G7+طارم!G7+ابهر!G7+خرمدره!G7+خدابنده!G7+سلطانیه!G7+ایجرود!G7+ماهنشان!G7</f>
        <v>0</v>
      </c>
      <c r="H7" s="8">
        <f>زنجان!H7+طارم!H7+ابهر!H7+خرمدره!H7+خدابنده!H7+سلطانیه!H7+ایجرود!H7+ماهنشان!H7</f>
        <v>0</v>
      </c>
      <c r="I7" s="8">
        <f>SUM(G7:H7)</f>
        <v>0</v>
      </c>
      <c r="J7" s="8">
        <f>I7+F7</f>
        <v>0</v>
      </c>
      <c r="K7" s="8">
        <f>زنجان!K7+طارم!K7+ابهر!K7+خرمدره!K7+خدابنده!K7+سلطانیه!K7+ایجرود!K7+ماهنشان!K7</f>
        <v>0</v>
      </c>
      <c r="L7" s="8">
        <f>زنجان!L7+طارم!L7+ابهر!L7+خرمدره!L7+خدابنده!L7+سلطانیه!L7+ایجرود!L7+ماهنشان!L7</f>
        <v>0</v>
      </c>
      <c r="M7" s="8">
        <f>زنجان!M7+طارم!M7+ابهر!M7+خرمدره!M7+خدابنده!M7+سلطانیه!M7+ایجرود!M7+ماهنشان!M7</f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2">
        <f>SUM(D4:D7)</f>
        <v>1758.5</v>
      </c>
      <c r="E8" s="9">
        <f t="shared" ref="E8:M8" si="0">SUM(E4:E7)</f>
        <v>0</v>
      </c>
      <c r="F8" s="2">
        <f t="shared" si="0"/>
        <v>1758.5</v>
      </c>
      <c r="G8" s="9">
        <f t="shared" si="0"/>
        <v>8934</v>
      </c>
      <c r="H8" s="9">
        <f t="shared" si="0"/>
        <v>0</v>
      </c>
      <c r="I8" s="9">
        <f t="shared" si="0"/>
        <v>8934</v>
      </c>
      <c r="J8" s="2">
        <f t="shared" si="0"/>
        <v>10692.5</v>
      </c>
      <c r="K8" s="9">
        <f t="shared" si="0"/>
        <v>154395.5</v>
      </c>
      <c r="L8" s="9">
        <f t="shared" si="0"/>
        <v>0</v>
      </c>
      <c r="M8" s="9">
        <f t="shared" si="0"/>
        <v>154395.5</v>
      </c>
      <c r="N8" s="9">
        <f>K8/G8*1000</f>
        <v>17281.788672487128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1">
        <f>زنجان!D9+طارم!D9+ابهر!D9+خرمدره!D9+خدابنده!D9+سلطانیه!D9+ایجرود!D9+ماهنشان!D9</f>
        <v>126.9</v>
      </c>
      <c r="E9" s="8">
        <f>زنجان!E9+طارم!E9+ابهر!E9+خرمدره!E9+خدابنده!E9+سلطانیه!E9+ایجرود!E9+ماهنشان!E9</f>
        <v>0</v>
      </c>
      <c r="F9" s="1">
        <f>SUM(D9:E9)</f>
        <v>126.9</v>
      </c>
      <c r="G9" s="8">
        <f>زنجان!G9+طارم!G9+ابهر!G9+خرمدره!G9+خدابنده!G9+سلطانیه!G9+ایجرود!G9+ماهنشان!G9</f>
        <v>363.5</v>
      </c>
      <c r="H9" s="8">
        <f>زنجان!H9+طارم!H9+ابهر!H9+خرمدره!H9+خدابنده!H9+سلطانیه!H9+ایجرود!H9+ماهنشان!H9</f>
        <v>0</v>
      </c>
      <c r="I9" s="8">
        <f>SUM(G9:H9)</f>
        <v>363.5</v>
      </c>
      <c r="J9" s="1">
        <f t="shared" ref="J9:J30" si="1">(I9+F9)</f>
        <v>490.4</v>
      </c>
      <c r="K9" s="8">
        <f>زنجان!K9+طارم!K9+ابهر!K9+خرمدره!K9+خدابنده!K9+سلطانیه!K9+ایجرود!K9+ماهنشان!K9</f>
        <v>2039.4</v>
      </c>
      <c r="L9" s="8">
        <f>زنجان!L9+طارم!L9+ابهر!L9+خرمدره!L9+خدابنده!L9+سلطانیه!L9+ایجرود!L9+ماهنشان!L9</f>
        <v>0</v>
      </c>
      <c r="M9" s="8">
        <f>SUM(K9:L9)</f>
        <v>2039.4</v>
      </c>
      <c r="N9" s="8">
        <f t="shared" ref="N9:N17" si="2">(K9/G9)*1000</f>
        <v>5610.4539202200831</v>
      </c>
      <c r="O9" s="8">
        <v>0</v>
      </c>
    </row>
    <row r="10" spans="1:15" ht="15.75">
      <c r="A10" s="87"/>
      <c r="B10" s="75" t="s">
        <v>18</v>
      </c>
      <c r="C10" s="75"/>
      <c r="D10" s="1">
        <f>زنجان!D10+طارم!D10+ابهر!D10+خرمدره!D10+خدابنده!D10+سلطانیه!D10+ایجرود!D10+ماهنشان!D10</f>
        <v>414.7</v>
      </c>
      <c r="E10" s="8">
        <f>زنجان!E10+طارم!E10+ابهر!E10+خرمدره!E10+خدابنده!E10+سلطانیه!E10+ایجرود!E10+ماهنشان!E10</f>
        <v>0</v>
      </c>
      <c r="F10" s="1">
        <f t="shared" ref="F10:F17" si="3">SUM(D10:E10)</f>
        <v>414.7</v>
      </c>
      <c r="G10" s="8">
        <f>زنجان!G10+طارم!G10+ابهر!G10+خرمدره!G10+خدابنده!G10+سلطانیه!G10+ایجرود!G10+ماهنشان!G10</f>
        <v>749</v>
      </c>
      <c r="H10" s="8">
        <f>زنجان!H10+طارم!H10+ابهر!H10+خرمدره!H10+خدابنده!H10+سلطانیه!H10+ایجرود!H10+ماهنشان!H10</f>
        <v>0</v>
      </c>
      <c r="I10" s="8">
        <f t="shared" ref="I10:I17" si="4">SUM(G10:H10)</f>
        <v>749</v>
      </c>
      <c r="J10" s="1">
        <f t="shared" si="1"/>
        <v>1163.7</v>
      </c>
      <c r="K10" s="8">
        <f>زنجان!K10+طارم!K10+ابهر!K10+خرمدره!K10+خدابنده!K10+سلطانیه!K10+ایجرود!K10+ماهنشان!K10</f>
        <v>3818</v>
      </c>
      <c r="L10" s="8">
        <f>زنجان!L10+طارم!L10+ابهر!L10+خرمدره!L10+خدابنده!L10+سلطانیه!L10+ایجرود!L10+ماهنشان!L10</f>
        <v>0</v>
      </c>
      <c r="M10" s="8">
        <f t="shared" ref="M10:M17" si="5">SUM(K10:L10)</f>
        <v>3818</v>
      </c>
      <c r="N10" s="8">
        <f t="shared" si="2"/>
        <v>5097.4632843791724</v>
      </c>
      <c r="O10" s="8">
        <v>0</v>
      </c>
    </row>
    <row r="11" spans="1:15" ht="15.75">
      <c r="A11" s="87"/>
      <c r="B11" s="75" t="s">
        <v>19</v>
      </c>
      <c r="C11" s="75"/>
      <c r="D11" s="8">
        <f>زنجان!D11+طارم!D11+ابهر!D11+خرمدره!D11+خدابنده!D11+سلطانیه!D11+ایجرود!D11+ماهنشان!D11</f>
        <v>71</v>
      </c>
      <c r="E11" s="8">
        <f>زنجان!E11+طارم!E11+ابهر!E11+خرمدره!E11+خدابنده!E11+سلطانیه!E11+ایجرود!E11+ماهنشان!E11</f>
        <v>0</v>
      </c>
      <c r="F11" s="8">
        <f t="shared" si="3"/>
        <v>71</v>
      </c>
      <c r="G11" s="8">
        <f>زنجان!G11+طارم!G11+ابهر!G11+خرمدره!G11+خدابنده!G11+سلطانیه!G11+ایجرود!G11+ماهنشان!G11</f>
        <v>299.5</v>
      </c>
      <c r="H11" s="8">
        <f>زنجان!H11+طارم!H11+ابهر!H11+خرمدره!H11+خدابنده!H11+سلطانیه!H11+ایجرود!H11+ماهنشان!H11</f>
        <v>0</v>
      </c>
      <c r="I11" s="8">
        <f t="shared" si="4"/>
        <v>299.5</v>
      </c>
      <c r="J11" s="1">
        <f t="shared" si="1"/>
        <v>370.5</v>
      </c>
      <c r="K11" s="8">
        <f>زنجان!K11+طارم!K11+ابهر!K11+خرمدره!K11+خدابنده!K11+سلطانیه!K11+ایجرود!K11+ماهنشان!K11</f>
        <v>1795</v>
      </c>
      <c r="L11" s="8">
        <f>زنجان!L11+طارم!L11+ابهر!L11+خرمدره!L11+خدابنده!L11+سلطانیه!L11+ایجرود!L11+ماهنشان!L11</f>
        <v>0</v>
      </c>
      <c r="M11" s="8">
        <f t="shared" si="5"/>
        <v>1795</v>
      </c>
      <c r="N11" s="8">
        <f t="shared" si="2"/>
        <v>5993.3222036727884</v>
      </c>
      <c r="O11" s="8">
        <v>0</v>
      </c>
    </row>
    <row r="12" spans="1:15" ht="15.75">
      <c r="A12" s="87"/>
      <c r="B12" s="75" t="s">
        <v>20</v>
      </c>
      <c r="C12" s="75"/>
      <c r="D12" s="8">
        <f>زنجان!D12+طارم!D12+ابهر!D12+خرمدره!D12+خدابنده!D12+سلطانیه!D12+ایجرود!D12+ماهنشان!D12</f>
        <v>98</v>
      </c>
      <c r="E12" s="8">
        <f>زنجان!E12+طارم!E12+ابهر!E12+خرمدره!E12+خدابنده!E12+سلطانیه!E12+ایجرود!E12+ماهنشان!E12</f>
        <v>0</v>
      </c>
      <c r="F12" s="8">
        <f t="shared" si="3"/>
        <v>98</v>
      </c>
      <c r="G12" s="8">
        <f>زنجان!G12+طارم!G12+ابهر!G12+خرمدره!G12+خدابنده!G12+سلطانیه!G12+ایجرود!G12+ماهنشان!G12</f>
        <v>510</v>
      </c>
      <c r="H12" s="8">
        <f>زنجان!H12+طارم!H12+ابهر!H12+خرمدره!H12+خدابنده!H12+سلطانیه!H12+ایجرود!H12+ماهنشان!H12</f>
        <v>0</v>
      </c>
      <c r="I12" s="8">
        <f t="shared" si="4"/>
        <v>510</v>
      </c>
      <c r="J12" s="8">
        <f t="shared" si="1"/>
        <v>608</v>
      </c>
      <c r="K12" s="8">
        <f>زنجان!K12+طارم!K12+ابهر!K12+خرمدره!K12+خدابنده!K12+سلطانیه!K12+ایجرود!K12+ماهنشان!K12</f>
        <v>2408</v>
      </c>
      <c r="L12" s="8">
        <f>زنجان!L12+طارم!L12+ابهر!L12+خرمدره!L12+خدابنده!L12+سلطانیه!L12+ایجرود!L12+ماهنشان!L12</f>
        <v>0</v>
      </c>
      <c r="M12" s="8">
        <f t="shared" si="5"/>
        <v>2408</v>
      </c>
      <c r="N12" s="8">
        <f t="shared" si="2"/>
        <v>4721.5686274509808</v>
      </c>
      <c r="O12" s="8">
        <v>0</v>
      </c>
    </row>
    <row r="13" spans="1:15" ht="15.75">
      <c r="A13" s="87"/>
      <c r="B13" s="75" t="s">
        <v>21</v>
      </c>
      <c r="C13" s="75"/>
      <c r="D13" s="1">
        <f>زنجان!D13+طارم!D13+ابهر!D13+خرمدره!D13+خدابنده!D13+سلطانیه!D13+ایجرود!D13+ماهنشان!D13</f>
        <v>320.8</v>
      </c>
      <c r="E13" s="8">
        <f>زنجان!E13+طارم!E13+ابهر!E13+خرمدره!E13+خدابنده!E13+سلطانیه!E13+ایجرود!E13+ماهنشان!E13</f>
        <v>0</v>
      </c>
      <c r="F13" s="1">
        <f t="shared" si="3"/>
        <v>320.8</v>
      </c>
      <c r="G13" s="8">
        <f>زنجان!G13+طارم!G13+ابهر!G13+خرمدره!G13+خدابنده!G13+سلطانیه!G13+ایجرود!G13+ماهنشان!G13</f>
        <v>1988</v>
      </c>
      <c r="H13" s="8">
        <f>زنجان!H13+طارم!H13+ابهر!H13+خرمدره!H13+خدابنده!H13+سلطانیه!H13+ایجرود!H13+ماهنشان!H13</f>
        <v>0</v>
      </c>
      <c r="I13" s="8">
        <f t="shared" si="4"/>
        <v>1988</v>
      </c>
      <c r="J13" s="1">
        <f t="shared" si="1"/>
        <v>2308.8000000000002</v>
      </c>
      <c r="K13" s="8">
        <f>زنجان!K13+طارم!K13+ابهر!K13+خرمدره!K13+خدابنده!K13+سلطانیه!K13+ایجرود!K13+ماهنشان!K13</f>
        <v>17740</v>
      </c>
      <c r="L13" s="8">
        <f>زنجان!L13+طارم!L13+ابهر!L13+خرمدره!L13+خدابنده!L13+سلطانیه!L13+ایجرود!L13+ماهنشان!L13</f>
        <v>0</v>
      </c>
      <c r="M13" s="8">
        <f t="shared" si="5"/>
        <v>17740</v>
      </c>
      <c r="N13" s="8">
        <f t="shared" si="2"/>
        <v>8923.541247484909</v>
      </c>
      <c r="O13" s="8">
        <v>0</v>
      </c>
    </row>
    <row r="14" spans="1:15" ht="15.75">
      <c r="A14" s="87"/>
      <c r="B14" s="75" t="s">
        <v>22</v>
      </c>
      <c r="C14" s="75"/>
      <c r="D14" s="8">
        <f>زنجان!D14+طارم!D14+ابهر!D14+خرمدره!D14+خدابنده!D14+سلطانیه!D14+ایجرود!D14+ماهنشان!D14</f>
        <v>0</v>
      </c>
      <c r="E14" s="8">
        <f>زنجان!E14+طارم!E14+ابهر!E14+خرمدره!E14+خدابنده!E14+سلطانیه!E14+ایجرود!E14+ماهنشان!E14</f>
        <v>0</v>
      </c>
      <c r="F14" s="8">
        <f t="shared" si="3"/>
        <v>0</v>
      </c>
      <c r="G14" s="8">
        <f>زنجان!G14+طارم!G14+ابهر!G14+خرمدره!G14+خدابنده!G14+سلطانیه!G14+ایجرود!G14+ماهنشان!G14</f>
        <v>65</v>
      </c>
      <c r="H14" s="8">
        <f>زنجان!H14+طارم!H14+ابهر!H14+خرمدره!H14+خدابنده!H14+سلطانیه!H14+ایجرود!H14+ماهنشان!H14</f>
        <v>0</v>
      </c>
      <c r="I14" s="8">
        <f t="shared" si="4"/>
        <v>65</v>
      </c>
      <c r="J14" s="8">
        <f t="shared" si="1"/>
        <v>65</v>
      </c>
      <c r="K14" s="8">
        <f>زنجان!K14+طارم!K14+ابهر!K14+خرمدره!K14+خدابنده!K14+سلطانیه!K14+ایجرود!K14+ماهنشان!K14</f>
        <v>354</v>
      </c>
      <c r="L14" s="8">
        <f>زنجان!L14+طارم!L14+ابهر!L14+خرمدره!L14+خدابنده!L14+سلطانیه!L14+ایجرود!L14+ماهنشان!L14</f>
        <v>0</v>
      </c>
      <c r="M14" s="8">
        <f t="shared" si="5"/>
        <v>354</v>
      </c>
      <c r="N14" s="8">
        <f t="shared" si="2"/>
        <v>5446.1538461538466</v>
      </c>
      <c r="O14" s="8">
        <v>0</v>
      </c>
    </row>
    <row r="15" spans="1:15" ht="15.75">
      <c r="A15" s="87"/>
      <c r="B15" s="75" t="s">
        <v>23</v>
      </c>
      <c r="C15" s="75"/>
      <c r="D15" s="1">
        <f>زنجان!D15+طارم!D15+ابهر!D15+خرمدره!D15+خدابنده!D15+سلطانیه!D15+ایجرود!D15+ماهنشان!D15</f>
        <v>870.7</v>
      </c>
      <c r="E15" s="8">
        <f>زنجان!E15+طارم!E15+ابهر!E15+خرمدره!E15+خدابنده!E15+سلطانیه!E15+ایجرود!E15+ماهنشان!E15</f>
        <v>0</v>
      </c>
      <c r="F15" s="1">
        <f t="shared" si="3"/>
        <v>870.7</v>
      </c>
      <c r="G15" s="8">
        <f>زنجان!G15+طارم!G15+ابهر!G15+خرمدره!G15+خدابنده!G15+سلطانیه!G15+ایجرود!G15+ماهنشان!G15</f>
        <v>4975</v>
      </c>
      <c r="H15" s="8">
        <f>زنجان!H15+طارم!H15+ابهر!H15+خرمدره!H15+خدابنده!H15+سلطانیه!H15+ایجرود!H15+ماهنشان!H15</f>
        <v>0</v>
      </c>
      <c r="I15" s="8">
        <f t="shared" si="4"/>
        <v>4975</v>
      </c>
      <c r="J15" s="1">
        <f t="shared" si="1"/>
        <v>5845.7</v>
      </c>
      <c r="K15" s="8">
        <f>زنجان!K15+طارم!K15+ابهر!K15+خرمدره!K15+خدابنده!K15+سلطانیه!K15+ایجرود!K15+ماهنشان!K15</f>
        <v>21976</v>
      </c>
      <c r="L15" s="8">
        <f>زنجان!L15+طارم!L15+ابهر!L15+خرمدره!L15+خدابنده!L15+سلطانیه!L15+ایجرود!L15+ماهنشان!L15</f>
        <v>0</v>
      </c>
      <c r="M15" s="8">
        <f t="shared" si="5"/>
        <v>21976</v>
      </c>
      <c r="N15" s="8">
        <f t="shared" si="2"/>
        <v>4417.286432160804</v>
      </c>
      <c r="O15" s="8">
        <v>0</v>
      </c>
    </row>
    <row r="16" spans="1:15" ht="15.75">
      <c r="A16" s="87"/>
      <c r="B16" s="75" t="s">
        <v>24</v>
      </c>
      <c r="C16" s="75"/>
      <c r="D16" s="1">
        <f>زنجان!D16+طارم!D16+ابهر!D16+خرمدره!D16+خدابنده!D16+سلطانیه!D16+ایجرود!D16+ماهنشان!D16</f>
        <v>244.2</v>
      </c>
      <c r="E16" s="8">
        <f>زنجان!E16+طارم!E16+ابهر!E16+خرمدره!E16+خدابنده!E16+سلطانیه!E16+ایجرود!E16+ماهنشان!E16</f>
        <v>0</v>
      </c>
      <c r="F16" s="14">
        <f t="shared" si="3"/>
        <v>244.2</v>
      </c>
      <c r="G16" s="8">
        <f>زنجان!G16+طارم!G16+ابهر!G16+خرمدره!G16+خدابنده!G16+سلطانیه!G16+ایجرود!G16+ماهنشان!G16</f>
        <v>624</v>
      </c>
      <c r="H16" s="8">
        <f>زنجان!H16+طارم!H16+ابهر!H16+خرمدره!H16+خدابنده!H16+سلطانیه!H16+ایجرود!H16+ماهنشان!H16</f>
        <v>0</v>
      </c>
      <c r="I16" s="8">
        <f t="shared" si="4"/>
        <v>624</v>
      </c>
      <c r="J16" s="1">
        <f t="shared" si="1"/>
        <v>868.2</v>
      </c>
      <c r="K16" s="8">
        <f>زنجان!K16+طارم!K16+ابهر!K16+خرمدره!K16+خدابنده!K16+سلطانیه!K16+ایجرود!K16+ماهنشان!K16</f>
        <v>3896.5</v>
      </c>
      <c r="L16" s="8">
        <v>0</v>
      </c>
      <c r="M16" s="8">
        <f t="shared" si="5"/>
        <v>3896.5</v>
      </c>
      <c r="N16" s="8">
        <f t="shared" si="2"/>
        <v>6244.3910256410254</v>
      </c>
      <c r="O16" s="8">
        <v>0</v>
      </c>
    </row>
    <row r="17" spans="1:15" ht="15.75">
      <c r="A17" s="87"/>
      <c r="B17" s="75" t="s">
        <v>25</v>
      </c>
      <c r="C17" s="75"/>
      <c r="D17" s="8">
        <f>زنجان!D17+طارم!D17+ابهر!D17+خرمدره!D17+خدابنده!D17+سلطانیه!D17+ایجرود!D17+ماهنشان!D17</f>
        <v>116</v>
      </c>
      <c r="E17" s="8">
        <f>زنجان!E17+طارم!E17+ابهر!E17+خرمدره!E17+خدابنده!E17+سلطانیه!E17+ایجرود!E17+ماهنشان!E17</f>
        <v>0</v>
      </c>
      <c r="F17" s="8">
        <f t="shared" si="3"/>
        <v>116</v>
      </c>
      <c r="G17" s="8">
        <f>زنجان!G17+طارم!G17+ابهر!G17+خرمدره!G17+خدابنده!G17+سلطانیه!G17+ایجرود!G17+ماهنشان!G17</f>
        <v>135</v>
      </c>
      <c r="H17" s="8">
        <f>زنجان!H17+طارم!H17+ابهر!H17+خرمدره!H17+خدابنده!H17+سلطانیه!H17+ایجرود!H17+ماهنشان!H17</f>
        <v>0</v>
      </c>
      <c r="I17" s="8">
        <f t="shared" si="4"/>
        <v>135</v>
      </c>
      <c r="J17" s="8">
        <f t="shared" si="1"/>
        <v>251</v>
      </c>
      <c r="K17" s="8">
        <f>زنجان!K17+طارم!K17+ابهر!K17+خرمدره!K17+خدابنده!K17+سلطانیه!K17+ایجرود!K17+ماهنشان!K17</f>
        <v>831</v>
      </c>
      <c r="L17" s="8">
        <f>زنجان!L17+طارم!L17+ابهر!L17+خرمدره!L17+خدابنده!L17+سلطانیه!L17+ایجرود!L17+ماهنشان!L17</f>
        <v>0</v>
      </c>
      <c r="M17" s="8">
        <f t="shared" si="5"/>
        <v>831</v>
      </c>
      <c r="N17" s="8">
        <f t="shared" si="2"/>
        <v>6155.5555555555557</v>
      </c>
      <c r="O17" s="8">
        <v>0</v>
      </c>
    </row>
    <row r="18" spans="1:15" ht="15.75">
      <c r="A18" s="88"/>
      <c r="B18" s="76" t="s">
        <v>26</v>
      </c>
      <c r="C18" s="76"/>
      <c r="D18" s="9">
        <f>SUM(D9:D17)</f>
        <v>2262.3000000000002</v>
      </c>
      <c r="E18" s="9">
        <f t="shared" ref="E18:M18" si="6">SUM(E9:E17)</f>
        <v>0</v>
      </c>
      <c r="F18" s="9">
        <f t="shared" si="6"/>
        <v>2262.3000000000002</v>
      </c>
      <c r="G18" s="9">
        <f t="shared" si="6"/>
        <v>9709</v>
      </c>
      <c r="H18" s="9">
        <f t="shared" si="6"/>
        <v>0</v>
      </c>
      <c r="I18" s="9">
        <f t="shared" si="6"/>
        <v>9709</v>
      </c>
      <c r="J18" s="9">
        <f t="shared" si="1"/>
        <v>11971.3</v>
      </c>
      <c r="K18" s="9">
        <f t="shared" si="6"/>
        <v>54857.9</v>
      </c>
      <c r="L18" s="9">
        <f t="shared" si="6"/>
        <v>0</v>
      </c>
      <c r="M18" s="9">
        <f t="shared" si="6"/>
        <v>54857.9</v>
      </c>
      <c r="N18" s="9">
        <f>K18/G18*1000</f>
        <v>5650.2111442991036</v>
      </c>
      <c r="O18" s="9">
        <v>0</v>
      </c>
    </row>
    <row r="19" spans="1:15" ht="15.75">
      <c r="A19" s="87" t="s">
        <v>27</v>
      </c>
      <c r="B19" s="75" t="s">
        <v>28</v>
      </c>
      <c r="C19" s="75"/>
      <c r="D19" s="8">
        <f>زنجان!D19+طارم!D19+ابهر!D19+خرمدره!D19+خدابنده!D19+سلطانیه!D19+ایجرود!D19+ماهنشان!D19</f>
        <v>363</v>
      </c>
      <c r="E19" s="8">
        <f>زنجان!E19+طارم!E19+ابهر!E19+خرمدره!E19+خدابنده!E19+سلطانیه!E19+ایجرود!E19+ماهنشان!E19</f>
        <v>18</v>
      </c>
      <c r="F19" s="8">
        <f>SUM(D19:E19)</f>
        <v>381</v>
      </c>
      <c r="G19" s="8">
        <f>زنجان!G19+طارم!G19+ابهر!G19+خرمدره!G19+خدابنده!G19+سلطانیه!G19+ایجرود!G19+ماهنشان!G19</f>
        <v>15394</v>
      </c>
      <c r="H19" s="8">
        <f>زنجان!H19+طارم!H19+ابهر!H19+خرمدره!H19+خدابنده!H19+سلطانیه!H19+ایجرود!H19+ماهنشان!H19</f>
        <v>257</v>
      </c>
      <c r="I19" s="8">
        <f>SUM(G19:H19)</f>
        <v>15651</v>
      </c>
      <c r="J19" s="8">
        <f t="shared" si="1"/>
        <v>16032</v>
      </c>
      <c r="K19" s="8">
        <f>زنجان!K19+طارم!K19+ابهر!K19+خرمدره!K19+خدابنده!K19+سلطانیه!K19+ایجرود!K19+ماهنشان!K19</f>
        <v>158109</v>
      </c>
      <c r="L19" s="8">
        <f>زنجان!L19+طارم!L19+ابهر!L19+خرمدره!L19+خدابنده!L19+سلطانیه!L19+ایجرود!L19+ماهنشان!L19</f>
        <v>565</v>
      </c>
      <c r="M19" s="8">
        <f>SUM(K19:L19)</f>
        <v>158674</v>
      </c>
      <c r="N19" s="8">
        <f>(K19/G19)*1000</f>
        <v>10270.819799922048</v>
      </c>
      <c r="O19" s="8">
        <f>(L19/H19)*1000</f>
        <v>2198.4435797665374</v>
      </c>
    </row>
    <row r="20" spans="1:15" ht="15.75">
      <c r="A20" s="87"/>
      <c r="B20" s="75" t="s">
        <v>29</v>
      </c>
      <c r="C20" s="75"/>
      <c r="D20" s="8">
        <f>زنجان!D20+طارم!D20+ابهر!D20+خرمدره!D20+خدابنده!D20+سلطانیه!D20+ایجرود!D20+ماهنشان!D20</f>
        <v>37</v>
      </c>
      <c r="E20" s="8">
        <f>زنجان!E20+طارم!E20+ابهر!E20+خرمدره!E20+خدابنده!E20+سلطانیه!E20+ایجرود!E20+ماهنشان!E20</f>
        <v>0</v>
      </c>
      <c r="F20" s="8">
        <f>SUM(D20:E20)</f>
        <v>37</v>
      </c>
      <c r="G20" s="1">
        <f>زنجان!G20+طارم!G20+ابهر!G20+خرمدره!G20+خدابنده!G20+سلطانیه!G20+ایجرود!G20+ماهنشان!G20</f>
        <v>41.1</v>
      </c>
      <c r="H20" s="8">
        <f>زنجان!H20+طارم!H20+ابهر!H20+خرمدره!H20+خدابنده!H20+سلطانیه!H20+ایجرود!H20+ماهنشان!H20</f>
        <v>0</v>
      </c>
      <c r="I20" s="1">
        <f>SUM(G20:H20)</f>
        <v>41.1</v>
      </c>
      <c r="J20" s="1">
        <f t="shared" si="1"/>
        <v>78.099999999999994</v>
      </c>
      <c r="K20" s="8">
        <f>زنجان!K20+طارم!K20+ابهر!K20+خرمدره!K20+خدابنده!K20+سلطانیه!K20+ایجرود!K20+ماهنشان!K20</f>
        <v>115</v>
      </c>
      <c r="L20" s="8">
        <f>زنجان!L20+طارم!L20+ابهر!L20+خرمدره!L20+خدابنده!L20+سلطانیه!L20+ایجرود!L20+ماهنشان!L20</f>
        <v>0</v>
      </c>
      <c r="M20" s="8">
        <f>SUM(K20:L20)</f>
        <v>115</v>
      </c>
      <c r="N20" s="8">
        <f>(K20/G20)*1000</f>
        <v>2798.0535279805354</v>
      </c>
      <c r="O20" s="8">
        <v>0</v>
      </c>
    </row>
    <row r="21" spans="1:15" ht="15.75">
      <c r="A21" s="87"/>
      <c r="B21" s="75" t="s">
        <v>30</v>
      </c>
      <c r="C21" s="75"/>
      <c r="D21" s="8">
        <f>زنجان!D21+طارم!D21+ابهر!D21+خرمدره!D21+خدابنده!D21+سلطانیه!D21+ایجرود!D21+ماهنشان!D21</f>
        <v>0</v>
      </c>
      <c r="E21" s="8">
        <f>زنجان!E21+طارم!E21+ابهر!E21+خرمدره!E21+خدابنده!E21+سلطانیه!E21+ایجرود!E21+ماهنشان!E21</f>
        <v>0</v>
      </c>
      <c r="F21" s="8">
        <f>SUM(D21:E21)</f>
        <v>0</v>
      </c>
      <c r="G21" s="8">
        <f>زنجان!G21+طارم!G21+ابهر!G21+خرمدره!G21+خدابنده!G21+سلطانیه!G21+ایجرود!G21+ماهنشان!G21</f>
        <v>0</v>
      </c>
      <c r="H21" s="8">
        <f>زنجان!H21+طارم!H21+ابهر!H21+خرمدره!H21+خدابنده!H21+سلطانیه!H21+ایجرود!H21+ماهنشان!H21</f>
        <v>0</v>
      </c>
      <c r="I21" s="8">
        <f>SUM(G21:H21)</f>
        <v>0</v>
      </c>
      <c r="J21" s="8">
        <f t="shared" si="1"/>
        <v>0</v>
      </c>
      <c r="K21" s="8">
        <f>زنجان!K21+طارم!K21+ابهر!K21+خرمدره!K21+خدابنده!K21+سلطانیه!K21+ایجرود!K21+ماهنشان!K21</f>
        <v>0</v>
      </c>
      <c r="L21" s="8">
        <f>زنجان!L21+طارم!L21+ابهر!L21+خرمدره!L21+خدابنده!L21+سلطانیه!L21+ایجرود!L21+ماهنشان!L21</f>
        <v>0</v>
      </c>
      <c r="M21" s="8">
        <f>SUM(K21:L21)</f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f>زنجان!D22+طارم!D22+ابهر!D22+خرمدره!D22+خدابنده!D22+سلطانیه!D22+ایجرود!D22+ماهنشان!D22</f>
        <v>0</v>
      </c>
      <c r="E22" s="8">
        <f>زنجان!E22+طارم!E22+ابهر!E22+خرمدره!E22+خدابنده!E22+سلطانیه!E22+ایجرود!E22+ماهنشان!E22</f>
        <v>0</v>
      </c>
      <c r="F22" s="8">
        <f>SUM(D22:E22)</f>
        <v>0</v>
      </c>
      <c r="G22" s="8">
        <f>زنجان!G22+طارم!G22+ابهر!G22+خرمدره!G22+خدابنده!G22+سلطانیه!G22+ایجرود!G22+ماهنشان!G22</f>
        <v>2</v>
      </c>
      <c r="H22" s="8">
        <f>زنجان!H22+طارم!H22+ابهر!H22+خرمدره!H22+خدابنده!H22+سلطانیه!H22+ایجرود!H22+ماهنشان!H22</f>
        <v>0</v>
      </c>
      <c r="I22" s="8">
        <f>SUM(G22:H22)</f>
        <v>2</v>
      </c>
      <c r="J22" s="8">
        <f t="shared" si="1"/>
        <v>2</v>
      </c>
      <c r="K22" s="14">
        <f>زنجان!K22+طارم!K22+ابهر!K22+خرمدره!K22+خدابنده!K22+سلطانیه!K22+ایجرود!K22+ماهنشان!K22</f>
        <v>1.25</v>
      </c>
      <c r="L22" s="8">
        <f>زنجان!L22+طارم!L22+ابهر!L22+خرمدره!L22+خدابنده!L22+سلطانیه!L22+ایجرود!L22+ماهنشان!L22</f>
        <v>0</v>
      </c>
      <c r="M22" s="14">
        <f>SUM(K22:L22)</f>
        <v>1.25</v>
      </c>
      <c r="N22" s="8">
        <f t="shared" ref="N22" si="7">(K22/G22)*1000</f>
        <v>625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400</v>
      </c>
      <c r="E23" s="9">
        <f t="shared" ref="E23:M23" si="8">SUM(E19:E22)</f>
        <v>18</v>
      </c>
      <c r="F23" s="9">
        <f t="shared" si="8"/>
        <v>418</v>
      </c>
      <c r="G23" s="9">
        <f t="shared" si="8"/>
        <v>15437.1</v>
      </c>
      <c r="H23" s="9">
        <f t="shared" si="8"/>
        <v>257</v>
      </c>
      <c r="I23" s="9">
        <f t="shared" si="8"/>
        <v>15694.1</v>
      </c>
      <c r="J23" s="9">
        <f t="shared" si="1"/>
        <v>16112.1</v>
      </c>
      <c r="K23" s="9">
        <f t="shared" si="8"/>
        <v>158225.25</v>
      </c>
      <c r="L23" s="9">
        <f t="shared" si="8"/>
        <v>565</v>
      </c>
      <c r="M23" s="9">
        <f t="shared" si="8"/>
        <v>158790.25</v>
      </c>
      <c r="N23" s="9">
        <f>K23/G23*1000</f>
        <v>10249.674485492742</v>
      </c>
      <c r="O23" s="9">
        <f>L23/H23*1000</f>
        <v>2198.4435797665374</v>
      </c>
    </row>
    <row r="24" spans="1:15" ht="15.75">
      <c r="A24" s="87" t="s">
        <v>33</v>
      </c>
      <c r="B24" s="75" t="s">
        <v>34</v>
      </c>
      <c r="C24" s="75"/>
      <c r="D24" s="1">
        <f>زنجان!D24+طارم!D24+ابهر!D24+خرمدره!D24+خدابنده!D24+سلطانیه!D24+ایجرود!D24+ماهنشان!D24</f>
        <v>308.2</v>
      </c>
      <c r="E24" s="8">
        <f>زنجان!E24+طارم!E24+ابهر!E24+خرمدره!E24+خدابنده!E24+سلطانیه!E24+ایجرود!E24+ماهنشان!E24</f>
        <v>0</v>
      </c>
      <c r="F24" s="1">
        <f>SUM(D24:E24)</f>
        <v>308.2</v>
      </c>
      <c r="G24" s="8">
        <f>زنجان!G24+طارم!G24+ابهر!G24+خرمدره!G24+خدابنده!G24+سلطانیه!G24+ایجرود!G24+ماهنشان!G24</f>
        <v>78</v>
      </c>
      <c r="H24" s="8">
        <f>زنجان!H24+طارم!H24+ابهر!H24+خرمدره!H24+خدابنده!H24+سلطانیه!H24+ایجرود!H24+ماهنشان!H24</f>
        <v>0</v>
      </c>
      <c r="I24" s="8">
        <f>SUM(G24:H24)</f>
        <v>78</v>
      </c>
      <c r="J24" s="1">
        <f t="shared" si="1"/>
        <v>386.2</v>
      </c>
      <c r="K24" s="8">
        <f>زنجان!K24+طارم!K24+ابهر!K24+خرمدره!K24+خدابنده!K24+سلطانیه!K24+ایجرود!K24+ماهنشان!K24</f>
        <v>95.1</v>
      </c>
      <c r="L24" s="8">
        <f>زنجان!L24+طارم!L24+ابهر!L24+خرمدره!L24+خدابنده!L24+سلطانیه!L24+ایجرود!L24+ماهنشان!L24</f>
        <v>0</v>
      </c>
      <c r="M24" s="8">
        <f>SUM(K24:L24)</f>
        <v>95.1</v>
      </c>
      <c r="N24" s="8">
        <f>(K24/G24)*1000</f>
        <v>1219.2307692307691</v>
      </c>
      <c r="O24" s="8">
        <v>0</v>
      </c>
    </row>
    <row r="25" spans="1:15" ht="15.75">
      <c r="A25" s="87"/>
      <c r="B25" s="75" t="s">
        <v>35</v>
      </c>
      <c r="C25" s="75"/>
      <c r="D25" s="8">
        <f>زنجان!D25+طارم!D25+ابهر!D25+خرمدره!D25+خدابنده!D25+سلطانیه!D25+ایجرود!D25+ماهنشان!D25</f>
        <v>632</v>
      </c>
      <c r="E25" s="8">
        <f>زنجان!E25+طارم!E25+ابهر!E25+خرمدره!E25+خدابنده!E25+سلطانیه!E25+ایجرود!E25+ماهنشان!E25</f>
        <v>101</v>
      </c>
      <c r="F25" s="8">
        <f t="shared" ref="F25:F30" si="9">SUM(D25:E25)</f>
        <v>733</v>
      </c>
      <c r="G25" s="1">
        <f>زنجان!G25+طارم!G25+ابهر!G25+خرمدره!G25+خدابنده!G25+سلطانیه!G25+ایجرود!G25+ماهنشان!G25</f>
        <v>1444.5</v>
      </c>
      <c r="H25" s="8">
        <f>زنجان!H25+طارم!H25+ابهر!H25+خرمدره!H25+خدابنده!H25+سلطانیه!H25+ایجرود!H25+ماهنشان!H25</f>
        <v>458</v>
      </c>
      <c r="I25" s="1">
        <f t="shared" ref="I25:I30" si="10">SUM(G25:H25)</f>
        <v>1902.5</v>
      </c>
      <c r="J25" s="1">
        <f t="shared" si="1"/>
        <v>2635.5</v>
      </c>
      <c r="K25" s="8">
        <f>زنجان!K25+طارم!K25+ابهر!K25+خرمدره!K25+خدابنده!K25+سلطانیه!K25+ایجرود!K25+ماهنشان!K25</f>
        <v>1464.2</v>
      </c>
      <c r="L25" s="8">
        <f>زنجان!L25+طارم!L25+ابهر!L25+خرمدره!L25+خدابنده!L25+سلطانیه!L25+ایجرود!L25+ماهنشان!L25</f>
        <v>141</v>
      </c>
      <c r="M25" s="8">
        <f t="shared" ref="M25:M30" si="11">SUM(K25:L25)</f>
        <v>1605.2</v>
      </c>
      <c r="N25" s="8">
        <f>(K25/G25)*1000</f>
        <v>1013.6379370024231</v>
      </c>
      <c r="O25" s="8">
        <f>(L25/H25)*1000</f>
        <v>307.86026200873363</v>
      </c>
    </row>
    <row r="26" spans="1:15" ht="15.75">
      <c r="A26" s="87"/>
      <c r="B26" s="75" t="s">
        <v>36</v>
      </c>
      <c r="C26" s="75"/>
      <c r="D26" s="8">
        <f>زنجان!D26+طارم!D26+ابهر!D26+خرمدره!D26+خدابنده!D26+سلطانیه!D26+ایجرود!D26+ماهنشان!D26</f>
        <v>2021</v>
      </c>
      <c r="E26" s="8">
        <f>زنجان!E26+طارم!E26+ابهر!E26+خرمدره!E26+خدابنده!E26+سلطانیه!E26+ایجرود!E26+ماهنشان!E26</f>
        <v>0</v>
      </c>
      <c r="F26" s="8">
        <f t="shared" si="9"/>
        <v>2021</v>
      </c>
      <c r="G26" s="8">
        <f>زنجان!G26+طارم!G26+ابهر!G26+خرمدره!G26+خدابنده!G26+سلطانیه!G26+ایجرود!G26+ماهنشان!G26</f>
        <v>5189</v>
      </c>
      <c r="H26" s="8">
        <f>زنجان!H26+طارم!H26+ابهر!H26+خرمدره!H26+خدابنده!H26+سلطانیه!H26+ایجرود!H26+ماهنشان!H26</f>
        <v>0</v>
      </c>
      <c r="I26" s="8">
        <f t="shared" si="10"/>
        <v>5189</v>
      </c>
      <c r="J26" s="8">
        <f t="shared" si="1"/>
        <v>7210</v>
      </c>
      <c r="K26" s="8">
        <f>زنجان!K26+طارم!K26+ابهر!K26+خرمدره!K26+خدابنده!K26+سلطانیه!K26+ایجرود!K26+ماهنشان!K26</f>
        <v>9683</v>
      </c>
      <c r="L26" s="8">
        <f>زنجان!L26+طارم!L26+ابهر!L26+خرمدره!L26+خدابنده!L26+سلطانیه!L26+ایجرود!L26+ماهنشان!L26</f>
        <v>0</v>
      </c>
      <c r="M26" s="8">
        <f t="shared" si="11"/>
        <v>9683</v>
      </c>
      <c r="N26" s="8">
        <f>(K26/G26)*1000</f>
        <v>1866.062825207169</v>
      </c>
      <c r="O26" s="8">
        <v>0</v>
      </c>
    </row>
    <row r="27" spans="1:15" ht="15.75">
      <c r="A27" s="87"/>
      <c r="B27" s="75" t="s">
        <v>37</v>
      </c>
      <c r="C27" s="75"/>
      <c r="D27" s="8">
        <f>زنجان!D27+طارم!D27+ابهر!D27+خرمدره!D27+خدابنده!D27+سلطانیه!D27+ایجرود!D27+ماهنشان!D27</f>
        <v>9</v>
      </c>
      <c r="E27" s="8">
        <f>زنجان!E27+طارم!E27+ابهر!E27+خرمدره!E27+خدابنده!E27+سلطانیه!E27+ایجرود!E27+ماهنشان!E27</f>
        <v>0</v>
      </c>
      <c r="F27" s="8">
        <f t="shared" si="9"/>
        <v>9</v>
      </c>
      <c r="G27" s="8">
        <f>زنجان!G27+طارم!G27+ابهر!G27+خرمدره!G27+خدابنده!G27+سلطانیه!G27+ایجرود!G27+ماهنشان!G27</f>
        <v>462</v>
      </c>
      <c r="H27" s="8">
        <f>زنجان!H27+طارم!H27+ابهر!H27+خرمدره!H27+خدابنده!H27+سلطانیه!H27+ایجرود!H27+ماهنشان!H27</f>
        <v>0</v>
      </c>
      <c r="I27" s="8">
        <f t="shared" si="10"/>
        <v>462</v>
      </c>
      <c r="J27" s="8">
        <f t="shared" si="1"/>
        <v>471</v>
      </c>
      <c r="K27" s="8">
        <f>زنجان!K27+طارم!K27+ابهر!K27+خرمدره!K27+خدابنده!K27+سلطانیه!K27+ایجرود!K27+ماهنشان!K27</f>
        <v>686.7</v>
      </c>
      <c r="L27" s="8">
        <f>زنجان!L27+طارم!L27+ابهر!L27+خرمدره!L27+خدابنده!L27+سلطانیه!L27+ایجرود!L27+ماهنشان!L27</f>
        <v>0</v>
      </c>
      <c r="M27" s="8">
        <f t="shared" si="11"/>
        <v>686.7</v>
      </c>
      <c r="N27" s="8">
        <f>(K27/G27)*1000</f>
        <v>1486.3636363636365</v>
      </c>
      <c r="O27" s="8">
        <v>0</v>
      </c>
    </row>
    <row r="28" spans="1:15" ht="15.75">
      <c r="A28" s="87"/>
      <c r="B28" s="75" t="s">
        <v>38</v>
      </c>
      <c r="C28" s="75"/>
      <c r="D28" s="8">
        <f>زنجان!D28+طارم!D28+ابهر!D28+خرمدره!D28+خدابنده!D28+سلطانیه!D28+ایجرود!D28+ماهنشان!D28</f>
        <v>60</v>
      </c>
      <c r="E28" s="8">
        <f>زنجان!E28+طارم!E28+ابهر!E28+خرمدره!E28+خدابنده!E28+سلطانیه!E28+ایجرود!E28+ماهنشان!E28</f>
        <v>0</v>
      </c>
      <c r="F28" s="8">
        <f t="shared" si="9"/>
        <v>60</v>
      </c>
      <c r="G28" s="8">
        <f>زنجان!G28+طارم!G28+ابهر!G28+خرمدره!G28+خدابنده!G28+سلطانیه!G28+ایجرود!G28+ماهنشان!G28</f>
        <v>263</v>
      </c>
      <c r="H28" s="8">
        <f>زنجان!H28+طارم!H28+ابهر!H28+خرمدره!H28+خدابنده!H28+سلطانیه!H28+ایجرود!H28+ماهنشان!H28</f>
        <v>0</v>
      </c>
      <c r="I28" s="8">
        <f t="shared" si="10"/>
        <v>263</v>
      </c>
      <c r="J28" s="8">
        <f t="shared" si="1"/>
        <v>323</v>
      </c>
      <c r="K28" s="8">
        <f>زنجان!K28+طارم!K28+ابهر!K28+خرمدره!K28+خدابنده!K28+سلطانیه!K28+ایجرود!K28+ماهنشان!K28</f>
        <v>471</v>
      </c>
      <c r="L28" s="8">
        <f>زنجان!L28+طارم!L28+ابهر!L28+خرمدره!L28+خدابنده!L28+سلطانیه!L28+ایجرود!L28+ماهنشان!L28</f>
        <v>0</v>
      </c>
      <c r="M28" s="8">
        <f t="shared" si="11"/>
        <v>471</v>
      </c>
      <c r="N28" s="8">
        <f>(K28/G28)*1000</f>
        <v>1790.874524714829</v>
      </c>
      <c r="O28" s="8">
        <v>0</v>
      </c>
    </row>
    <row r="29" spans="1:15" ht="15.75">
      <c r="A29" s="87"/>
      <c r="B29" s="75" t="s">
        <v>39</v>
      </c>
      <c r="C29" s="75"/>
      <c r="D29" s="8">
        <f>زنجان!D29+طارم!D29+ابهر!D29+خرمدره!D29+خدابنده!D29+سلطانیه!D29+ایجرود!D29+ماهنشان!D29</f>
        <v>0</v>
      </c>
      <c r="E29" s="8">
        <f>زنجان!E29+طارم!E29+ابهر!E29+خرمدره!E29+خدابنده!E29+سلطانیه!E29+ایجرود!E29+ماهنشان!E29</f>
        <v>0</v>
      </c>
      <c r="F29" s="8">
        <f t="shared" si="9"/>
        <v>0</v>
      </c>
      <c r="G29" s="8">
        <f>زنجان!G29+طارم!G29+ابهر!G29+خرمدره!G29+خدابنده!G29+سلطانیه!G29+ایجرود!G29+ماهنشان!G29</f>
        <v>0</v>
      </c>
      <c r="H29" s="8">
        <f>زنجان!H29+طارم!H29+ابهر!H29+خرمدره!H29+خدابنده!H29+سلطانیه!H29+ایجرود!H29+ماهنشان!H29</f>
        <v>0</v>
      </c>
      <c r="I29" s="8">
        <f t="shared" si="10"/>
        <v>0</v>
      </c>
      <c r="J29" s="8">
        <f t="shared" si="1"/>
        <v>0</v>
      </c>
      <c r="K29" s="8">
        <f>زنجان!K29+طارم!K29+ابهر!K29+خرمدره!K29+خدابنده!K29+سلطانیه!K29+ایجرود!K29+ماهنشان!K29</f>
        <v>0</v>
      </c>
      <c r="L29" s="8">
        <f>زنجان!L29+طارم!L29+ابهر!L29+خرمدره!L29+خدابنده!L29+سلطانیه!L29+ایجرود!L29+ماهنشان!L29</f>
        <v>0</v>
      </c>
      <c r="M29" s="8">
        <f t="shared" si="11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f>زنجان!D30+طارم!D30+ابهر!D30+خرمدره!D30+خدابنده!D30+سلطانیه!D30+ایجرود!D30+ماهنشان!D30</f>
        <v>0</v>
      </c>
      <c r="E30" s="8">
        <f>زنجان!E30+طارم!E30+ابهر!E30+خرمدره!E30+خدابنده!E30+سلطانیه!E30+ایجرود!E30+ماهنشان!E30</f>
        <v>0</v>
      </c>
      <c r="F30" s="8">
        <f t="shared" si="9"/>
        <v>0</v>
      </c>
      <c r="G30" s="8">
        <f>زنجان!G30+طارم!G30+ابهر!G30+خرمدره!G30+خدابنده!G30+سلطانیه!G30+ایجرود!G30+ماهنشان!G30</f>
        <v>0</v>
      </c>
      <c r="H30" s="8">
        <f>زنجان!H30+طارم!H30+ابهر!H30+خرمدره!H30+خدابنده!H30+سلطانیه!H30+ایجرود!H30+ماهنشان!H30</f>
        <v>0</v>
      </c>
      <c r="I30" s="8">
        <f t="shared" si="10"/>
        <v>0</v>
      </c>
      <c r="J30" s="8">
        <f t="shared" si="1"/>
        <v>0</v>
      </c>
      <c r="K30" s="8">
        <f>زنجان!K30+طارم!K30+ابهر!K30+خرمدره!K30+خدابنده!K30+سلطانیه!K30+ایجرود!K30+ماهنشان!K30</f>
        <v>0</v>
      </c>
      <c r="L30" s="8">
        <f>زنجان!L30+طارم!L30+ابهر!L30+خرمدره!L30+خدابنده!L30+سلطانیه!L30+ایجرود!L30+ماهنشان!L30</f>
        <v>0</v>
      </c>
      <c r="M30" s="8">
        <f t="shared" si="11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3030.2</v>
      </c>
      <c r="E31" s="9">
        <f t="shared" ref="E31:M31" si="12">SUM(E24:E30)</f>
        <v>101</v>
      </c>
      <c r="F31" s="9">
        <f t="shared" si="12"/>
        <v>3131.2</v>
      </c>
      <c r="G31" s="9">
        <f t="shared" si="12"/>
        <v>7436.5</v>
      </c>
      <c r="H31" s="9">
        <f t="shared" si="12"/>
        <v>458</v>
      </c>
      <c r="I31" s="9">
        <f t="shared" si="12"/>
        <v>7894.5</v>
      </c>
      <c r="J31" s="9">
        <f t="shared" si="12"/>
        <v>11025.7</v>
      </c>
      <c r="K31" s="9">
        <f t="shared" si="12"/>
        <v>12400</v>
      </c>
      <c r="L31" s="9">
        <f t="shared" si="12"/>
        <v>141</v>
      </c>
      <c r="M31" s="9">
        <f t="shared" si="12"/>
        <v>12541</v>
      </c>
      <c r="N31" s="9">
        <f>K31/G31*1000</f>
        <v>1667.4510858602837</v>
      </c>
      <c r="O31" s="9">
        <f>L31/H31*1000</f>
        <v>307.86026200873363</v>
      </c>
    </row>
    <row r="32" spans="1:15" ht="18.75">
      <c r="A32" s="90" t="s">
        <v>108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3" t="s">
        <v>7</v>
      </c>
      <c r="E34" s="13" t="s">
        <v>8</v>
      </c>
      <c r="F34" s="13" t="s">
        <v>9</v>
      </c>
      <c r="G34" s="13" t="s">
        <v>7</v>
      </c>
      <c r="H34" s="13" t="s">
        <v>8</v>
      </c>
      <c r="I34" s="13" t="s">
        <v>9</v>
      </c>
      <c r="J34" s="100"/>
      <c r="K34" s="13" t="s">
        <v>7</v>
      </c>
      <c r="L34" s="13" t="s">
        <v>8</v>
      </c>
      <c r="M34" s="13" t="s">
        <v>9</v>
      </c>
      <c r="N34" s="13" t="s">
        <v>7</v>
      </c>
      <c r="O34" s="13" t="s">
        <v>8</v>
      </c>
    </row>
    <row r="35" spans="1:15" ht="15.75">
      <c r="A35" s="87" t="s">
        <v>42</v>
      </c>
      <c r="B35" s="75" t="s">
        <v>43</v>
      </c>
      <c r="C35" s="75"/>
      <c r="D35" s="8">
        <f>زنجان!D35+طارم!D35+ابهر!D35+خرمدره!D35+خدابنده!D35+سلطانیه!D35+ایجرود!D35+ماهنشان!D35</f>
        <v>0</v>
      </c>
      <c r="E35" s="8">
        <f>زنجان!E35+طارم!E35+ابهر!E35+خرمدره!E35+خدابنده!E35+سلطانیه!E35+ایجرود!E35+ماهنشان!E35</f>
        <v>0</v>
      </c>
      <c r="F35" s="8">
        <f t="shared" ref="F35:F40" si="13">SUM(D35:E35)</f>
        <v>0</v>
      </c>
      <c r="G35" s="8">
        <f>زنجان!G35+طارم!G35+ابهر!G35+خرمدره!G35+خدابنده!G35+سلطانیه!G35+ایجرود!G35+ماهنشان!G35</f>
        <v>23</v>
      </c>
      <c r="H35" s="8">
        <f>زنجان!H35+طارم!H35+ابهر!H35+خرمدره!H35+خدابنده!H35+سلطانیه!H35+ایجرود!H35+ماهنشان!H35</f>
        <v>1</v>
      </c>
      <c r="I35" s="8">
        <f t="shared" ref="I35:I40" si="14">SUM(G35:H35)</f>
        <v>24</v>
      </c>
      <c r="J35" s="8">
        <f t="shared" ref="J35:J40" si="15">I35+F35</f>
        <v>24</v>
      </c>
      <c r="K35" s="8">
        <f>زنجان!K35+طارم!K35+ابهر!K35+خرمدره!K35+خدابنده!K35+سلطانیه!K35+ایجرود!K35+ماهنشان!K35</f>
        <v>90.5</v>
      </c>
      <c r="L35" s="8">
        <f>زنجان!L35+طارم!L35+ابهر!L35+خرمدره!L35+خدابنده!L35+سلطانیه!L35+ایجرود!L35+ماهنشان!L35</f>
        <v>3</v>
      </c>
      <c r="M35" s="8">
        <f t="shared" ref="M35:M40" si="16">SUM(K35:L35)</f>
        <v>93.5</v>
      </c>
      <c r="N35" s="8">
        <f>(K35/G35)*1000</f>
        <v>3934.7826086956525</v>
      </c>
      <c r="O35" s="8">
        <f>(L35/H35)*1000</f>
        <v>3000</v>
      </c>
    </row>
    <row r="36" spans="1:15" ht="15.75">
      <c r="A36" s="87"/>
      <c r="B36" s="75" t="s">
        <v>44</v>
      </c>
      <c r="C36" s="75"/>
      <c r="D36" s="14">
        <v>1.65</v>
      </c>
      <c r="E36" s="1">
        <f>زنجان!E36+طارم!E36+ابهر!E36+خرمدره!E36+خدابنده!E36+سلطانیه!E36+ایجرود!E36+ماهنشان!E36</f>
        <v>11.3</v>
      </c>
      <c r="F36" s="14">
        <f t="shared" si="13"/>
        <v>12.950000000000001</v>
      </c>
      <c r="G36" s="1">
        <f>زنجان!G36+طارم!G36+ابهر!G36+خرمدره!G36+خدابنده!G36+سلطانیه!G36+ایجرود!G36+ماهنشان!G36</f>
        <v>0.5</v>
      </c>
      <c r="H36" s="8">
        <f>زنجان!H36+طارم!H36+ابهر!H36+خرمدره!H36+خدابنده!H36+سلطانیه!H36+ایجرود!H36+ماهنشان!H36</f>
        <v>0</v>
      </c>
      <c r="I36" s="1">
        <f t="shared" si="14"/>
        <v>0.5</v>
      </c>
      <c r="J36" s="14">
        <f t="shared" si="15"/>
        <v>13.450000000000001</v>
      </c>
      <c r="K36" s="1">
        <f>زنجان!K36+طارم!K36+ابهر!K36+خرمدره!K36+خدابنده!K36+سلطانیه!K36+ایجرود!K36+ماهنشان!K36</f>
        <v>0.2</v>
      </c>
      <c r="L36" s="8">
        <f>زنجان!L36+طارم!L36+ابهر!L36+خرمدره!L36+خدابنده!L36+سلطانیه!L36+ایجرود!L36+ماهنشان!L36</f>
        <v>0</v>
      </c>
      <c r="M36" s="1">
        <f t="shared" si="16"/>
        <v>0.2</v>
      </c>
      <c r="N36" s="8">
        <f t="shared" ref="N36" si="17">(K36/G36)*1000</f>
        <v>400</v>
      </c>
      <c r="O36" s="8">
        <v>0</v>
      </c>
    </row>
    <row r="37" spans="1:15" ht="15.75">
      <c r="A37" s="87"/>
      <c r="B37" s="75" t="s">
        <v>45</v>
      </c>
      <c r="C37" s="75"/>
      <c r="D37" s="8">
        <f>زنجان!D37+طارم!D37+ابهر!D37+خرمدره!D37+خدابنده!D37+سلطانیه!D37+ایجرود!D37+ماهنشان!D37</f>
        <v>0</v>
      </c>
      <c r="E37" s="8">
        <f>زنجان!E37+طارم!E37+ابهر!E37+خرمدره!E37+خدابنده!E37+سلطانیه!E37+ایجرود!E37+ماهنشان!E37</f>
        <v>0</v>
      </c>
      <c r="F37" s="8">
        <f t="shared" si="13"/>
        <v>0</v>
      </c>
      <c r="G37" s="8">
        <f>زنجان!G37+طارم!G37+ابهر!G37+خرمدره!G37+خدابنده!G37+سلطانیه!G37+ایجرود!G37+ماهنشان!G37</f>
        <v>0</v>
      </c>
      <c r="H37" s="8">
        <f>زنجان!H37+طارم!H37+ابهر!H37+خرمدره!H37+خدابنده!H37+سلطانیه!H37+ایجرود!H37+ماهنشان!H37</f>
        <v>0</v>
      </c>
      <c r="I37" s="8">
        <f t="shared" si="14"/>
        <v>0</v>
      </c>
      <c r="J37" s="8">
        <f t="shared" si="15"/>
        <v>0</v>
      </c>
      <c r="K37" s="8">
        <f>زنجان!K37+طارم!K37+ابهر!K37+خرمدره!K37+خدابنده!K37+سلطانیه!K37+ایجرود!K37+ماهنشان!K37</f>
        <v>0</v>
      </c>
      <c r="L37" s="8">
        <f>زنجان!L37+طارم!L37+ابهر!L37+خرمدره!L37+خدابنده!L37+سلطانیه!L37+ایجرود!L37+ماهنشان!L37</f>
        <v>0</v>
      </c>
      <c r="M37" s="8">
        <f t="shared" si="16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8">
        <f>زنجان!D38+طارم!D38+ابهر!D38+خرمدره!D38+خدابنده!D38+سلطانیه!D38+ایجرود!D38+ماهنشان!D38</f>
        <v>0</v>
      </c>
      <c r="E38" s="8">
        <f>زنجان!E38+طارم!E38+ابهر!E38+خرمدره!E38+خدابنده!E38+سلطانیه!E38+ایجرود!E38+ماهنشان!E38</f>
        <v>0</v>
      </c>
      <c r="F38" s="8">
        <f t="shared" si="13"/>
        <v>0</v>
      </c>
      <c r="G38" s="1">
        <f>زنجان!G38+طارم!G38+ابهر!G38+خرمدره!G38+خدابنده!G38+سلطانیه!G38+ایجرود!G38+ماهنشان!G38</f>
        <v>2.7</v>
      </c>
      <c r="H38" s="8">
        <f>زنجان!H38+طارم!H38+ابهر!H38+خرمدره!H38+خدابنده!H38+سلطانیه!H38+ایجرود!H38+ماهنشان!H38</f>
        <v>0</v>
      </c>
      <c r="I38" s="1">
        <f t="shared" si="14"/>
        <v>2.7</v>
      </c>
      <c r="J38" s="1">
        <f t="shared" si="15"/>
        <v>2.7</v>
      </c>
      <c r="K38" s="8">
        <f>زنجان!K38+طارم!K38+ابهر!K38+خرمدره!K38+خدابنده!K38+سلطانیه!K38+ایجرود!K38+ماهنشان!K38</f>
        <v>12</v>
      </c>
      <c r="L38" s="8">
        <f>زنجان!L38+طارم!L38+ابهر!L38+خرمدره!L38+خدابنده!L38+سلطانیه!L38+ایجرود!L38+ماهنشان!L38</f>
        <v>0</v>
      </c>
      <c r="M38" s="8">
        <f t="shared" si="16"/>
        <v>12</v>
      </c>
      <c r="N38" s="8">
        <f>(K38/G38)*1000</f>
        <v>4444.4444444444434</v>
      </c>
      <c r="O38" s="8">
        <v>0</v>
      </c>
    </row>
    <row r="39" spans="1:15" ht="15.75">
      <c r="A39" s="87"/>
      <c r="B39" s="75" t="s">
        <v>47</v>
      </c>
      <c r="C39" s="75"/>
      <c r="D39" s="8">
        <f>زنجان!D39+طارم!D39+ابهر!D39+خرمدره!D39+خدابنده!D39+سلطانیه!D39+ایجرود!D39+ماهنشان!D39</f>
        <v>10</v>
      </c>
      <c r="E39" s="8">
        <f>زنجان!E39+طارم!E39+ابهر!E39+خرمدره!E39+خدابنده!E39+سلطانیه!E39+ایجرود!E39+ماهنشان!E39</f>
        <v>0</v>
      </c>
      <c r="F39" s="8">
        <f t="shared" si="13"/>
        <v>10</v>
      </c>
      <c r="G39" s="8">
        <f>زنجان!G39+طارم!G39+ابهر!G39+خرمدره!G39+خدابنده!G39+سلطانیه!G39+ایجرود!G39+ماهنشان!G39</f>
        <v>27</v>
      </c>
      <c r="H39" s="8">
        <f>زنجان!H39+طارم!H39+ابهر!H39+خرمدره!H39+خدابنده!H39+سلطانیه!H39+ایجرود!H39+ماهنشان!H39</f>
        <v>0</v>
      </c>
      <c r="I39" s="8">
        <f t="shared" si="14"/>
        <v>27</v>
      </c>
      <c r="J39" s="8">
        <f t="shared" si="15"/>
        <v>37</v>
      </c>
      <c r="K39" s="8">
        <f>زنجان!K39+طارم!K39+ابهر!K39+خرمدره!K39+خدابنده!K39+سلطانیه!K39+ایجرود!K39+ماهنشان!K39</f>
        <v>25</v>
      </c>
      <c r="L39" s="8">
        <f>زنجان!L39+طارم!L39+ابهر!L39+خرمدره!L39+خدابنده!L39+سلطانیه!L39+ایجرود!L39+ماهنشان!L39</f>
        <v>0</v>
      </c>
      <c r="M39" s="8">
        <f t="shared" si="16"/>
        <v>25</v>
      </c>
      <c r="N39" s="8">
        <f>(K39/G39)*1000</f>
        <v>925.92592592592598</v>
      </c>
      <c r="O39" s="8">
        <v>0</v>
      </c>
    </row>
    <row r="40" spans="1:15" ht="15.75">
      <c r="A40" s="87"/>
      <c r="B40" s="75" t="s">
        <v>48</v>
      </c>
      <c r="C40" s="75"/>
      <c r="D40" s="8">
        <f>زنجان!D40+طارم!D40+ابهر!D40+خرمدره!D40+خدابنده!D40+سلطانیه!D40+ایجرود!D40+ماهنشان!D40</f>
        <v>6</v>
      </c>
      <c r="E40" s="8">
        <f>زنجان!E40+طارم!E40+ابهر!E40+خرمدره!E40+خدابنده!E40+سلطانیه!E40+ایجرود!E40+ماهنشان!E40</f>
        <v>0</v>
      </c>
      <c r="F40" s="8">
        <f t="shared" si="13"/>
        <v>6</v>
      </c>
      <c r="G40" s="8">
        <f>زنجان!G40+طارم!G40+ابهر!G40+خرمدره!G40+خدابنده!G40+سلطانیه!G40+ایجرود!G40+ماهنشان!G40</f>
        <v>0</v>
      </c>
      <c r="H40" s="8">
        <f>زنجان!H40+طارم!H40+ابهر!H40+خرمدره!H40+خدابنده!H40+سلطانیه!H40+ایجرود!H40+ماهنشان!H40</f>
        <v>0</v>
      </c>
      <c r="I40" s="8">
        <f t="shared" si="14"/>
        <v>0</v>
      </c>
      <c r="J40" s="8">
        <f t="shared" si="15"/>
        <v>6</v>
      </c>
      <c r="K40" s="8">
        <f>زنجان!K40+طارم!K40+ابهر!K40+خرمدره!K40+خدابنده!K40+سلطانیه!K40+ایجرود!K40+ماهنشان!K40</f>
        <v>0</v>
      </c>
      <c r="L40" s="8">
        <f>زنجان!L40+طارم!L40+ابهر!L40+خرمدره!L40+خدابنده!L40+سلطانیه!L40+ایجرود!L40+ماهنشان!L40</f>
        <v>0</v>
      </c>
      <c r="M40" s="8">
        <f t="shared" si="16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9">
        <f>SUM(D35:D40)</f>
        <v>17.649999999999999</v>
      </c>
      <c r="E41" s="9">
        <f t="shared" ref="E41:M41" si="18">SUM(E35:E40)</f>
        <v>11.3</v>
      </c>
      <c r="F41" s="9">
        <f t="shared" si="18"/>
        <v>28.950000000000003</v>
      </c>
      <c r="G41" s="9">
        <f t="shared" si="18"/>
        <v>53.2</v>
      </c>
      <c r="H41" s="9">
        <f t="shared" si="18"/>
        <v>1</v>
      </c>
      <c r="I41" s="9">
        <f t="shared" si="18"/>
        <v>54.2</v>
      </c>
      <c r="J41" s="9">
        <f t="shared" si="18"/>
        <v>83.15</v>
      </c>
      <c r="K41" s="9">
        <f t="shared" si="18"/>
        <v>127.7</v>
      </c>
      <c r="L41" s="9">
        <f t="shared" si="18"/>
        <v>3</v>
      </c>
      <c r="M41" s="9">
        <f t="shared" si="18"/>
        <v>130.69999999999999</v>
      </c>
      <c r="N41" s="9">
        <f>K41/G41*1000</f>
        <v>2400.375939849624</v>
      </c>
      <c r="O41" s="9">
        <f>L41/H41*1000</f>
        <v>3000</v>
      </c>
    </row>
    <row r="42" spans="1:15" ht="15.75">
      <c r="A42" s="87" t="s">
        <v>50</v>
      </c>
      <c r="B42" s="75" t="s">
        <v>51</v>
      </c>
      <c r="C42" s="75"/>
      <c r="D42" s="8">
        <f>زنجان!D42+طارم!D42+ابهر!D42+خرمدره!D42+خدابنده!D42+سلطانیه!D42+ایجرود!D42+ماهنشان!D42</f>
        <v>0</v>
      </c>
      <c r="E42" s="8">
        <f>زنجان!E42+طارم!E42+ابهر!E42+خرمدره!E42+خدابنده!E42+سلطانیه!E42+ایجرود!E42+ماهنشان!E42</f>
        <v>0</v>
      </c>
      <c r="F42" s="8">
        <f>SUM(D42:E42)</f>
        <v>0</v>
      </c>
      <c r="G42" s="8">
        <f>زنجان!G42+طارم!G42+ابهر!G42+خرمدره!G42+خدابنده!G42+سلطانیه!G42+ایجرود!G42+ماهنشان!G42</f>
        <v>0</v>
      </c>
      <c r="H42" s="8">
        <f>زنجان!H42+طارم!H42+ابهر!H42+خرمدره!H42+خدابنده!H42+سلطانیه!H42+ایجرود!H42+ماهنشان!H42</f>
        <v>0</v>
      </c>
      <c r="I42" s="8">
        <f>SUM(G42:H42)</f>
        <v>0</v>
      </c>
      <c r="J42" s="8">
        <f>I42+F42</f>
        <v>0</v>
      </c>
      <c r="K42" s="8">
        <f>زنجان!K42+طارم!K42+ابهر!K42+خرمدره!K42+خدابنده!K42+سلطانیه!K42+ایجرود!K42+ماهنشان!K42</f>
        <v>0</v>
      </c>
      <c r="L42" s="8">
        <f>زنجان!L42+طارم!L42+ابهر!L42+خرمدره!L42+خدابنده!L42+سلطانیه!L42+ایجرود!L42+ماهنشان!L42</f>
        <v>0</v>
      </c>
      <c r="M42" s="8">
        <f>SUM(K42:L42)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12" t="s">
        <v>53</v>
      </c>
      <c r="D43" s="8">
        <f>زنجان!D43+طارم!D43+ابهر!D43+خرمدره!D43+خدابنده!D43+سلطانیه!D43+ایجرود!D43+ماهنشان!D43</f>
        <v>0</v>
      </c>
      <c r="E43" s="8">
        <f>زنجان!E43+طارم!E43+ابهر!E43+خرمدره!E43+خدابنده!E43+سلطانیه!E43+ایجرود!E43+ماهنشان!E43</f>
        <v>0</v>
      </c>
      <c r="F43" s="8">
        <f t="shared" ref="F43:F49" si="19">SUM(D43:E43)</f>
        <v>0</v>
      </c>
      <c r="G43" s="8">
        <f>زنجان!G43+طارم!G43+ابهر!G43+خرمدره!G43+خدابنده!G43+سلطانیه!G43+ایجرود!G43+ماهنشان!G43</f>
        <v>24</v>
      </c>
      <c r="H43" s="8">
        <f>زنجان!H43+طارم!H43+ابهر!H43+خرمدره!H43+خدابنده!H43+سلطانیه!H43+ایجرود!H43+ماهنشان!H43</f>
        <v>0</v>
      </c>
      <c r="I43" s="8">
        <f t="shared" ref="I43:I49" si="20">SUM(G43:H43)</f>
        <v>24</v>
      </c>
      <c r="J43" s="8">
        <f t="shared" ref="J43:J49" si="21">I43+F43</f>
        <v>24</v>
      </c>
      <c r="K43" s="8">
        <f>زنجان!K43+طارم!K43+ابهر!K43+خرمدره!K43+خدابنده!K43+سلطانیه!K43+ایجرود!K43+ماهنشان!K43</f>
        <v>126</v>
      </c>
      <c r="L43" s="8">
        <f>زنجان!L43+طارم!L43+ابهر!L43+خرمدره!L43+خدابنده!L43+سلطانیه!L43+ایجرود!L43+ماهنشان!L43</f>
        <v>0</v>
      </c>
      <c r="M43" s="8">
        <f t="shared" ref="M43:M49" si="22">SUM(K43:L43)</f>
        <v>126</v>
      </c>
      <c r="N43" s="8">
        <f>(K43/G43)*1000</f>
        <v>5250</v>
      </c>
      <c r="O43" s="8">
        <v>0</v>
      </c>
    </row>
    <row r="44" spans="1:15" ht="15.75">
      <c r="A44" s="87"/>
      <c r="B44" s="103"/>
      <c r="C44" s="12" t="s">
        <v>54</v>
      </c>
      <c r="D44" s="8">
        <f>زنجان!D44+طارم!D44+ابهر!D44+خرمدره!D44+خدابنده!D44+سلطانیه!D44+ایجرود!D44+ماهنشان!D44</f>
        <v>0</v>
      </c>
      <c r="E44" s="8">
        <f>زنجان!E44+طارم!E44+ابهر!E44+خرمدره!E44+خدابنده!E44+سلطانیه!E44+ایجرود!E44+ماهنشان!E44</f>
        <v>0</v>
      </c>
      <c r="F44" s="8">
        <f t="shared" si="19"/>
        <v>0</v>
      </c>
      <c r="G44" s="8">
        <f>زنجان!G44+طارم!G44+ابهر!G44+خرمدره!G44+خدابنده!G44+سلطانیه!G44+ایجرود!G44+ماهنشان!G44</f>
        <v>1</v>
      </c>
      <c r="H44" s="8">
        <f>زنجان!H44+طارم!H44+ابهر!H44+خرمدره!H44+خدابنده!H44+سلطانیه!H44+ایجرود!H44+ماهنشان!H44</f>
        <v>0</v>
      </c>
      <c r="I44" s="8">
        <f t="shared" si="20"/>
        <v>1</v>
      </c>
      <c r="J44" s="8">
        <f t="shared" si="21"/>
        <v>1</v>
      </c>
      <c r="K44" s="8">
        <f>زنجان!K44+طارم!K44+ابهر!K44+خرمدره!K44+خدابنده!K44+سلطانیه!K44+ایجرود!K44+ماهنشان!K44</f>
        <v>5</v>
      </c>
      <c r="L44" s="8">
        <f>زنجان!L44+طارم!L44+ابهر!L44+خرمدره!L44+خدابنده!L44+سلطانیه!L44+ایجرود!L44+ماهنشان!L44</f>
        <v>0</v>
      </c>
      <c r="M44" s="8">
        <f t="shared" si="22"/>
        <v>5</v>
      </c>
      <c r="N44" s="8">
        <f>(K44/G44)*1000</f>
        <v>5000</v>
      </c>
      <c r="O44" s="8">
        <v>0</v>
      </c>
    </row>
    <row r="45" spans="1:15" ht="15.75">
      <c r="A45" s="87"/>
      <c r="B45" s="103"/>
      <c r="C45" s="12" t="s">
        <v>55</v>
      </c>
      <c r="D45" s="8">
        <f>زنجان!D45+طارم!D45+ابهر!D45+خرمدره!D45+خدابنده!D45+سلطانیه!D45+ایجرود!D45+ماهنشان!D45</f>
        <v>0</v>
      </c>
      <c r="E45" s="8">
        <f>زنجان!E45+طارم!E45+ابهر!E45+خرمدره!E45+خدابنده!E45+سلطانیه!E45+ایجرود!E45+ماهنشان!E45</f>
        <v>0</v>
      </c>
      <c r="F45" s="8">
        <f t="shared" si="19"/>
        <v>0</v>
      </c>
      <c r="G45" s="8">
        <f>زنجان!G45+طارم!G45+ابهر!G45+خرمدره!G45+خدابنده!G45+سلطانیه!G45+ایجرود!G45+ماهنشان!G45</f>
        <v>0</v>
      </c>
      <c r="H45" s="8">
        <f>زنجان!H45+طارم!H45+ابهر!H45+خرمدره!H45+خدابنده!H45+سلطانیه!H45+ایجرود!H45+ماهنشان!H45</f>
        <v>0</v>
      </c>
      <c r="I45" s="8">
        <f t="shared" si="20"/>
        <v>0</v>
      </c>
      <c r="J45" s="8">
        <f t="shared" si="21"/>
        <v>0</v>
      </c>
      <c r="K45" s="8">
        <f>زنجان!K45+طارم!K45+ابهر!K45+خرمدره!K45+خدابنده!K45+سلطانیه!K45+ایجرود!K45+ماهنشان!K45</f>
        <v>0</v>
      </c>
      <c r="L45" s="8">
        <f>زنجان!L45+طارم!L45+ابهر!L45+خرمدره!L45+خدابنده!L45+سلطانیه!L45+ایجرود!L45+ماهنشان!L45</f>
        <v>0</v>
      </c>
      <c r="M45" s="8">
        <f t="shared" si="22"/>
        <v>0</v>
      </c>
      <c r="N45" s="8">
        <v>0</v>
      </c>
      <c r="O45" s="8">
        <v>0</v>
      </c>
    </row>
    <row r="46" spans="1:15" ht="15.75">
      <c r="A46" s="87"/>
      <c r="B46" s="103"/>
      <c r="C46" s="12" t="s">
        <v>56</v>
      </c>
      <c r="D46" s="8">
        <f>زنجان!D46+طارم!D46+ابهر!D46+خرمدره!D46+خدابنده!D46+سلطانیه!D46+ایجرود!D46+ماهنشان!D46</f>
        <v>0</v>
      </c>
      <c r="E46" s="8">
        <f>زنجان!E46+طارم!E46+ابهر!E46+خرمدره!E46+خدابنده!E46+سلطانیه!E46+ایجرود!E46+ماهنشان!E46</f>
        <v>0</v>
      </c>
      <c r="F46" s="8">
        <f t="shared" si="19"/>
        <v>0</v>
      </c>
      <c r="G46" s="8">
        <f>زنجان!G46+طارم!G46+ابهر!G46+خرمدره!G46+خدابنده!G46+سلطانیه!G46+ایجرود!G46+ماهنشان!G46</f>
        <v>0</v>
      </c>
      <c r="H46" s="8">
        <f>زنجان!H46+طارم!H46+ابهر!H46+خرمدره!H46+خدابنده!H46+سلطانیه!H46+ایجرود!H46+ماهنشان!H46</f>
        <v>0</v>
      </c>
      <c r="I46" s="8">
        <f t="shared" si="20"/>
        <v>0</v>
      </c>
      <c r="J46" s="8">
        <f t="shared" si="21"/>
        <v>0</v>
      </c>
      <c r="K46" s="8">
        <f>زنجان!K46+طارم!K46+ابهر!K46+خرمدره!K46+خدابنده!K46+سلطانیه!K46+ایجرود!K46+ماهنشان!K46</f>
        <v>0</v>
      </c>
      <c r="L46" s="8">
        <f>زنجان!L46+طارم!L46+ابهر!L46+خرمدره!L46+خدابنده!L46+سلطانیه!L46+ایجرود!L46+ماهنشان!L46</f>
        <v>0</v>
      </c>
      <c r="M46" s="8">
        <f t="shared" si="22"/>
        <v>0</v>
      </c>
      <c r="N46" s="8">
        <v>0</v>
      </c>
      <c r="O46" s="8">
        <v>0</v>
      </c>
    </row>
    <row r="47" spans="1:15" ht="15.75">
      <c r="A47" s="87"/>
      <c r="B47" s="103"/>
      <c r="C47" s="12" t="s">
        <v>57</v>
      </c>
      <c r="D47" s="8">
        <f>زنجان!D47+طارم!D47+ابهر!D47+خرمدره!D47+خدابنده!D47+سلطانیه!D47+ایجرود!D47+ماهنشان!D47</f>
        <v>0</v>
      </c>
      <c r="E47" s="8">
        <f>زنجان!E47+طارم!E47+ابهر!E47+خرمدره!E47+خدابنده!E47+سلطانیه!E47+ایجرود!E47+ماهنشان!E47</f>
        <v>0</v>
      </c>
      <c r="F47" s="8">
        <f t="shared" si="19"/>
        <v>0</v>
      </c>
      <c r="G47" s="8">
        <f>زنجان!G47+طارم!G47+ابهر!G47+خرمدره!G47+خدابنده!G47+سلطانیه!G47+ایجرود!G47+ماهنشان!G47</f>
        <v>0</v>
      </c>
      <c r="H47" s="8">
        <f>زنجان!H47+طارم!H47+ابهر!H47+خرمدره!H47+خدابنده!H47+سلطانیه!H47+ایجرود!H47+ماهنشان!H47</f>
        <v>0</v>
      </c>
      <c r="I47" s="8">
        <f t="shared" si="20"/>
        <v>0</v>
      </c>
      <c r="J47" s="8">
        <f t="shared" si="21"/>
        <v>0</v>
      </c>
      <c r="K47" s="8">
        <f>زنجان!K47+طارم!K47+ابهر!K47+خرمدره!K47+خدابنده!K47+سلطانیه!K47+ایجرود!K47+ماهنشان!K47</f>
        <v>0</v>
      </c>
      <c r="L47" s="8">
        <f>زنجان!L47+طارم!L47+ابهر!L47+خرمدره!L47+خدابنده!L47+سلطانیه!L47+ایجرود!L47+ماهنشان!L47</f>
        <v>0</v>
      </c>
      <c r="M47" s="8">
        <f t="shared" si="22"/>
        <v>0</v>
      </c>
      <c r="N47" s="8">
        <v>0</v>
      </c>
      <c r="O47" s="8">
        <v>0</v>
      </c>
    </row>
    <row r="48" spans="1:15" ht="15.75">
      <c r="A48" s="87"/>
      <c r="B48" s="103"/>
      <c r="C48" s="12" t="s">
        <v>58</v>
      </c>
      <c r="D48" s="8">
        <f>زنجان!D48+طارم!D48+ابهر!D48+خرمدره!D48+خدابنده!D48+سلطانیه!D48+ایجرود!D48+ماهنشان!D48</f>
        <v>0</v>
      </c>
      <c r="E48" s="8">
        <f>زنجان!E48+طارم!E48+ابهر!E48+خرمدره!E48+خدابنده!E48+سلطانیه!E48+ایجرود!E48+ماهنشان!E48</f>
        <v>0</v>
      </c>
      <c r="F48" s="8">
        <f t="shared" si="19"/>
        <v>0</v>
      </c>
      <c r="G48" s="8">
        <f>زنجان!G48+طارم!G48+ابهر!G48+خرمدره!G48+خدابنده!G48+سلطانیه!G48+ایجرود!G48+ماهنشان!G48</f>
        <v>0</v>
      </c>
      <c r="H48" s="8">
        <f>زنجان!H48+طارم!H48+ابهر!H48+خرمدره!H48+خدابنده!H48+سلطانیه!H48+ایجرود!H48+ماهنشان!H48</f>
        <v>0</v>
      </c>
      <c r="I48" s="8">
        <f t="shared" si="20"/>
        <v>0</v>
      </c>
      <c r="J48" s="8">
        <f t="shared" si="21"/>
        <v>0</v>
      </c>
      <c r="K48" s="8">
        <f>زنجان!K48+طارم!K48+ابهر!K48+خرمدره!K48+خدابنده!K48+سلطانیه!K48+ایجرود!K48+ماهنشان!K48</f>
        <v>0</v>
      </c>
      <c r="L48" s="8">
        <f>زنجان!L48+طارم!L48+ابهر!L48+خرمدره!L48+خدابنده!L48+سلطانیه!L48+ایجرود!L48+ماهنشان!L48</f>
        <v>0</v>
      </c>
      <c r="M48" s="8">
        <f t="shared" si="22"/>
        <v>0</v>
      </c>
      <c r="N48" s="8">
        <v>0</v>
      </c>
      <c r="O48" s="8">
        <v>0</v>
      </c>
    </row>
    <row r="49" spans="1:15" ht="15.75">
      <c r="A49" s="87"/>
      <c r="B49" s="103"/>
      <c r="C49" s="12" t="s">
        <v>59</v>
      </c>
      <c r="D49" s="8">
        <f>زنجان!D49+طارم!D49+ابهر!D49+خرمدره!D49+خدابنده!D49+سلطانیه!D49+ایجرود!D49+ماهنشان!D49</f>
        <v>0</v>
      </c>
      <c r="E49" s="8">
        <f>زنجان!E49+طارم!E49+ابهر!E49+خرمدره!E49+خدابنده!E49+سلطانیه!E49+ایجرود!E49+ماهنشان!E49</f>
        <v>0</v>
      </c>
      <c r="F49" s="8">
        <f t="shared" si="19"/>
        <v>0</v>
      </c>
      <c r="G49" s="8">
        <f>زنجان!G49+طارم!G49+ابهر!G49+خرمدره!G49+خدابنده!G49+سلطانیه!G49+ایجرود!G49+ماهنشان!G49</f>
        <v>0</v>
      </c>
      <c r="H49" s="8">
        <f>زنجان!H49+طارم!H49+ابهر!H49+خرمدره!H49+خدابنده!H49+سلطانیه!H49+ایجرود!H49+ماهنشان!H49</f>
        <v>0</v>
      </c>
      <c r="I49" s="8">
        <f t="shared" si="20"/>
        <v>0</v>
      </c>
      <c r="J49" s="8">
        <f t="shared" si="21"/>
        <v>0</v>
      </c>
      <c r="K49" s="8">
        <f>زنجان!K49+طارم!K49+ابهر!K49+خرمدره!K49+خدابنده!K49+سلطانیه!K49+ایجرود!K49+ماهنشان!K49</f>
        <v>0</v>
      </c>
      <c r="L49" s="8">
        <f>زنجان!L49+طارم!L49+ابهر!L49+خرمدره!L49+خدابنده!L49+سلطانیه!L49+ایجرود!L49+ماهنشان!L49</f>
        <v>0</v>
      </c>
      <c r="M49" s="8">
        <f t="shared" si="22"/>
        <v>0</v>
      </c>
      <c r="N49" s="8">
        <v>0</v>
      </c>
      <c r="O49" s="8">
        <v>0</v>
      </c>
    </row>
    <row r="50" spans="1:15" ht="15.75">
      <c r="A50" s="102"/>
      <c r="B50" s="104"/>
      <c r="C50" s="3" t="s">
        <v>60</v>
      </c>
      <c r="D50" s="11">
        <f>SUM(D42:D49)</f>
        <v>0</v>
      </c>
      <c r="E50" s="11">
        <f t="shared" ref="E50:M50" si="23">SUM(E42:E49)</f>
        <v>0</v>
      </c>
      <c r="F50" s="11">
        <f t="shared" si="23"/>
        <v>0</v>
      </c>
      <c r="G50" s="11">
        <f t="shared" si="23"/>
        <v>25</v>
      </c>
      <c r="H50" s="11">
        <f t="shared" si="23"/>
        <v>0</v>
      </c>
      <c r="I50" s="11">
        <f t="shared" si="23"/>
        <v>25</v>
      </c>
      <c r="J50" s="11">
        <f t="shared" si="23"/>
        <v>25</v>
      </c>
      <c r="K50" s="11">
        <f t="shared" si="23"/>
        <v>131</v>
      </c>
      <c r="L50" s="11">
        <f t="shared" si="23"/>
        <v>0</v>
      </c>
      <c r="M50" s="11">
        <f t="shared" si="23"/>
        <v>131</v>
      </c>
      <c r="N50" s="11">
        <f>K50/G50*1000</f>
        <v>5240</v>
      </c>
      <c r="O50" s="11">
        <f>SUM(O43:O49)</f>
        <v>0</v>
      </c>
    </row>
    <row r="51" spans="1:15" ht="15.75">
      <c r="A51" s="87"/>
      <c r="B51" s="75" t="s">
        <v>61</v>
      </c>
      <c r="C51" s="75"/>
      <c r="D51" s="8">
        <f>زنجان!D51+طارم!D51+ابهر!D51+خرمدره!D51+خدابنده!D51+سلطانیه!D51+ایجرود!D51+ماهنشان!D51</f>
        <v>232</v>
      </c>
      <c r="E51" s="8">
        <f>زنجان!E51+طارم!E51+ابهر!E51+خرمدره!E51+خدابنده!E51+سلطانیه!E51+ایجرود!E51+ماهنشان!E51</f>
        <v>0</v>
      </c>
      <c r="F51" s="8">
        <f t="shared" ref="F51:F56" si="24">SUM(D51:E51)</f>
        <v>232</v>
      </c>
      <c r="G51" s="8">
        <f>زنجان!G51+طارم!G51+ابهر!G51+خرمدره!G51+خدابنده!G51+سلطانیه!G51+ایجرود!G51+ماهنشان!G51</f>
        <v>1534</v>
      </c>
      <c r="H51" s="8">
        <f>زنجان!H51+طارم!H51+ابهر!H51+خرمدره!H51+خدابنده!H51+سلطانیه!H51+ایجرود!H51+ماهنشان!H51</f>
        <v>0</v>
      </c>
      <c r="I51" s="8">
        <f t="shared" ref="I51:I56" si="25">SUM(G51:H51)</f>
        <v>1534</v>
      </c>
      <c r="J51" s="8">
        <f t="shared" ref="J51:J56" si="26">I51+F51</f>
        <v>1766</v>
      </c>
      <c r="K51" s="8">
        <f>زنجان!K51+طارم!K51+ابهر!K51+خرمدره!K51+خدابنده!K51+سلطانیه!K51+ایجرود!K51+ماهنشان!K51</f>
        <v>23340</v>
      </c>
      <c r="L51" s="8">
        <f>زنجان!L51+طارم!L51+ابهر!L51+خرمدره!L51+خدابنده!L51+سلطانیه!L51+ایجرود!L51+ماهنشان!L51</f>
        <v>0</v>
      </c>
      <c r="M51" s="8">
        <f t="shared" ref="M51:M56" si="27">SUM(K51:L51)</f>
        <v>23340</v>
      </c>
      <c r="N51" s="8">
        <f t="shared" ref="N51:N56" si="28">(K51/G51)*1000</f>
        <v>15215.123859191657</v>
      </c>
      <c r="O51" s="8">
        <v>0</v>
      </c>
    </row>
    <row r="52" spans="1:15" ht="15.75">
      <c r="A52" s="87"/>
      <c r="B52" s="75" t="s">
        <v>62</v>
      </c>
      <c r="C52" s="75"/>
      <c r="D52" s="8">
        <f>زنجان!D52+طارم!D52+ابهر!D52+خرمدره!D52+خدابنده!D52+سلطانیه!D52+ایجرود!D52+ماهنشان!D52</f>
        <v>11</v>
      </c>
      <c r="E52" s="8">
        <f>زنجان!E52+طارم!E52+ابهر!E52+خرمدره!E52+خدابنده!E52+سلطانیه!E52+ایجرود!E52+ماهنشان!E52</f>
        <v>6</v>
      </c>
      <c r="F52" s="8">
        <f t="shared" si="24"/>
        <v>17</v>
      </c>
      <c r="G52" s="8">
        <f>زنجان!G52+طارم!G52+ابهر!G52+خرمدره!G52+خدابنده!G52+سلطانیه!G52+ایجرود!G52+ماهنشان!G52</f>
        <v>130</v>
      </c>
      <c r="H52" s="8">
        <f>زنجان!H52+طارم!H52+ابهر!H52+خرمدره!H52+خدابنده!H52+سلطانیه!H52+ایجرود!H52+ماهنشان!H52</f>
        <v>0</v>
      </c>
      <c r="I52" s="8">
        <f t="shared" si="25"/>
        <v>130</v>
      </c>
      <c r="J52" s="8">
        <f t="shared" si="26"/>
        <v>147</v>
      </c>
      <c r="K52" s="8">
        <f>زنجان!K52+طارم!K52+ابهر!K52+خرمدره!K52+خدابنده!K52+سلطانیه!K52+ایجرود!K52+ماهنشان!K52</f>
        <v>920</v>
      </c>
      <c r="L52" s="8">
        <f>زنجان!L52+طارم!L52+ابهر!L52+خرمدره!L52+خدابنده!L52+سلطانیه!L52+ایجرود!L52+ماهنشان!L52</f>
        <v>0</v>
      </c>
      <c r="M52" s="8">
        <f t="shared" si="27"/>
        <v>920</v>
      </c>
      <c r="N52" s="8">
        <f t="shared" si="28"/>
        <v>7076.9230769230762</v>
      </c>
      <c r="O52" s="8">
        <v>0</v>
      </c>
    </row>
    <row r="53" spans="1:15" ht="15.75">
      <c r="A53" s="87"/>
      <c r="B53" s="75" t="s">
        <v>63</v>
      </c>
      <c r="C53" s="75"/>
      <c r="D53" s="8">
        <f>زنجان!D53+طارم!D53+ابهر!D53+خرمدره!D53+خدابنده!D53+سلطانیه!D53+ایجرود!D53+ماهنشان!D53</f>
        <v>1</v>
      </c>
      <c r="E53" s="8">
        <f>زنجان!E53+طارم!E53+ابهر!E53+خرمدره!E53+خدابنده!E53+سلطانیه!E53+ایجرود!E53+ماهنشان!E53</f>
        <v>0</v>
      </c>
      <c r="F53" s="8">
        <f t="shared" si="24"/>
        <v>1</v>
      </c>
      <c r="G53" s="8">
        <f>زنجان!G53+طارم!G53+ابهر!G53+خرمدره!G53+خدابنده!G53+سلطانیه!G53+ایجرود!G53+ماهنشان!G53</f>
        <v>18</v>
      </c>
      <c r="H53" s="8">
        <f>زنجان!H53+طارم!H53+ابهر!H53+خرمدره!H53+خدابنده!H53+سلطانیه!H53+ایجرود!H53+ماهنشان!H53</f>
        <v>0</v>
      </c>
      <c r="I53" s="8">
        <f t="shared" si="25"/>
        <v>18</v>
      </c>
      <c r="J53" s="8">
        <f t="shared" si="26"/>
        <v>19</v>
      </c>
      <c r="K53" s="8">
        <f>زنجان!K53+طارم!K53+ابهر!K53+خرمدره!K53+خدابنده!K53+سلطانیه!K53+ایجرود!K53+ماهنشان!K53</f>
        <v>135</v>
      </c>
      <c r="L53" s="8">
        <f>زنجان!L53+طارم!L53+ابهر!L53+خرمدره!L53+خدابنده!L53+سلطانیه!L53+ایجرود!L53+ماهنشان!L53</f>
        <v>0</v>
      </c>
      <c r="M53" s="8">
        <f t="shared" si="27"/>
        <v>135</v>
      </c>
      <c r="N53" s="8">
        <f t="shared" si="28"/>
        <v>7500</v>
      </c>
      <c r="O53" s="8">
        <v>0</v>
      </c>
    </row>
    <row r="54" spans="1:15" ht="15.75">
      <c r="A54" s="87"/>
      <c r="B54" s="75" t="s">
        <v>64</v>
      </c>
      <c r="C54" s="75"/>
      <c r="D54" s="8">
        <f>زنجان!D54+طارم!D54+ابهر!D54+خرمدره!D54+خدابنده!D54+سلطانیه!D54+ایجرود!D54+ماهنشان!D54</f>
        <v>0</v>
      </c>
      <c r="E54" s="8">
        <f>زنجان!E54+طارم!E54+ابهر!E54+خرمدره!E54+خدابنده!E54+سلطانیه!E54+ایجرود!E54+ماهنشان!E54</f>
        <v>0</v>
      </c>
      <c r="F54" s="8">
        <f t="shared" si="24"/>
        <v>0</v>
      </c>
      <c r="G54" s="8">
        <f>زنجان!G54+طارم!G54+ابهر!G54+خرمدره!G54+خدابنده!G54+سلطانیه!G54+ایجرود!G54+ماهنشان!G54</f>
        <v>0</v>
      </c>
      <c r="H54" s="8">
        <f>زنجان!H54+طارم!H54+ابهر!H54+خرمدره!H54+خدابنده!H54+سلطانیه!H54+ایجرود!H54+ماهنشان!H54</f>
        <v>0</v>
      </c>
      <c r="I54" s="8">
        <f t="shared" si="25"/>
        <v>0</v>
      </c>
      <c r="J54" s="8">
        <f t="shared" si="26"/>
        <v>0</v>
      </c>
      <c r="K54" s="8">
        <f>زنجان!K54+طارم!K54+ابهر!K54+خرمدره!K54+خدابنده!K54+سلطانیه!K54+ایجرود!K54+ماهنشان!K54</f>
        <v>0</v>
      </c>
      <c r="L54" s="8">
        <f>زنجان!L54+طارم!L54+ابهر!L54+خرمدره!L54+خدابنده!L54+سلطانیه!L54+ایجرود!L54+ماهنشان!L54</f>
        <v>0</v>
      </c>
      <c r="M54" s="8">
        <f t="shared" si="27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f>زنجان!D55+طارم!D55+ابهر!D55+خرمدره!D55+خدابنده!D55+سلطانیه!D55+ایجرود!D55+ماهنشان!D55</f>
        <v>0</v>
      </c>
      <c r="E55" s="8">
        <f>زنجان!E55+طارم!E55+ابهر!E55+خرمدره!E55+خدابنده!E55+سلطانیه!E55+ایجرود!E55+ماهنشان!E55</f>
        <v>0</v>
      </c>
      <c r="F55" s="8">
        <f t="shared" si="24"/>
        <v>0</v>
      </c>
      <c r="G55" s="8">
        <f>زنجان!G55+طارم!G55+ابهر!G55+خرمدره!G55+خدابنده!G55+سلطانیه!G55+ایجرود!G55+ماهنشان!G55</f>
        <v>0</v>
      </c>
      <c r="H55" s="8">
        <f>زنجان!H55+طارم!H55+ابهر!H55+خرمدره!H55+خدابنده!H55+سلطانیه!H55+ایجرود!H55+ماهنشان!H55</f>
        <v>0</v>
      </c>
      <c r="I55" s="8">
        <f t="shared" si="25"/>
        <v>0</v>
      </c>
      <c r="J55" s="8">
        <f t="shared" si="26"/>
        <v>0</v>
      </c>
      <c r="K55" s="8">
        <f>زنجان!K55+طارم!K55+ابهر!K55+خرمدره!K55+خدابنده!K55+سلطانیه!K55+ایجرود!K55+ماهنشان!K55</f>
        <v>0</v>
      </c>
      <c r="L55" s="8">
        <f>زنجان!L55+طارم!L55+ابهر!L55+خرمدره!L55+خدابنده!L55+سلطانیه!L55+ایجرود!L55+ماهنشان!L55</f>
        <v>0</v>
      </c>
      <c r="M55" s="8">
        <f t="shared" si="27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f>زنجان!D56+طارم!D56+ابهر!D56+خرمدره!D56+خدابنده!D56+سلطانیه!D56+ایجرود!D56+ماهنشان!D56</f>
        <v>5636</v>
      </c>
      <c r="E56" s="8">
        <f>زنجان!E56+طارم!E56+ابهر!E56+خرمدره!E56+خدابنده!E56+سلطانیه!E56+ایجرود!E56+ماهنشان!E56</f>
        <v>0</v>
      </c>
      <c r="F56" s="8">
        <f t="shared" si="24"/>
        <v>5636</v>
      </c>
      <c r="G56" s="8">
        <f>زنجان!G56+طارم!G56+ابهر!G56+خرمدره!G56+خدابنده!G56+سلطانیه!G56+ایجرود!G56+ماهنشان!G56</f>
        <v>15993</v>
      </c>
      <c r="H56" s="8">
        <f>زنجان!H56+طارم!H56+ابهر!H56+خرمدره!H56+خدابنده!H56+سلطانیه!H56+ایجرود!H56+ماهنشان!H56</f>
        <v>0</v>
      </c>
      <c r="I56" s="8">
        <f t="shared" si="25"/>
        <v>15993</v>
      </c>
      <c r="J56" s="8">
        <f t="shared" si="26"/>
        <v>21629</v>
      </c>
      <c r="K56" s="8">
        <f>زنجان!K56+طارم!K56+ابهر!K56+خرمدره!K56+خدابنده!K56+سلطانیه!K56+ایجرود!K56+ماهنشان!K56</f>
        <v>30009</v>
      </c>
      <c r="L56" s="8">
        <f>زنجان!L56+طارم!L56+ابهر!L56+خرمدره!L56+خدابنده!L56+سلطانیه!L56+ایجرود!L56+ماهنشان!L56</f>
        <v>0</v>
      </c>
      <c r="M56" s="8">
        <f t="shared" si="27"/>
        <v>30009</v>
      </c>
      <c r="N56" s="8">
        <f t="shared" si="28"/>
        <v>1876.3834177452636</v>
      </c>
      <c r="O56" s="8">
        <v>0</v>
      </c>
    </row>
    <row r="57" spans="1:15" ht="15.75">
      <c r="A57" s="88"/>
      <c r="B57" s="76" t="s">
        <v>67</v>
      </c>
      <c r="C57" s="76"/>
      <c r="D57" s="9">
        <f>SUM(D51:D56)+D50</f>
        <v>5880</v>
      </c>
      <c r="E57" s="9">
        <f t="shared" ref="E57:M57" si="29">SUM(E51:E56)+E50</f>
        <v>6</v>
      </c>
      <c r="F57" s="9">
        <f t="shared" si="29"/>
        <v>5886</v>
      </c>
      <c r="G57" s="9">
        <f t="shared" si="29"/>
        <v>17700</v>
      </c>
      <c r="H57" s="9">
        <f t="shared" si="29"/>
        <v>0</v>
      </c>
      <c r="I57" s="9">
        <f t="shared" si="29"/>
        <v>17700</v>
      </c>
      <c r="J57" s="9">
        <f t="shared" si="29"/>
        <v>23586</v>
      </c>
      <c r="K57" s="9">
        <f t="shared" si="29"/>
        <v>54535</v>
      </c>
      <c r="L57" s="9">
        <f t="shared" si="29"/>
        <v>0</v>
      </c>
      <c r="M57" s="9">
        <f t="shared" si="29"/>
        <v>54535</v>
      </c>
      <c r="N57" s="9">
        <f>K57/G57*1000</f>
        <v>3081.0734463276835</v>
      </c>
      <c r="O57" s="9">
        <f>O42+O50+O51+O52+O53+O54+O55+O56</f>
        <v>0</v>
      </c>
    </row>
    <row r="58" spans="1:15" ht="15.75">
      <c r="A58" s="87" t="s">
        <v>68</v>
      </c>
      <c r="B58" s="75" t="s">
        <v>69</v>
      </c>
      <c r="C58" s="75"/>
      <c r="D58" s="8">
        <f>زنجان!D58+طارم!D58+ابهر!D58+خرمدره!D58+خدابنده!D58+سلطانیه!D58+ایجرود!D58+ماهنشان!D58</f>
        <v>0</v>
      </c>
      <c r="E58" s="8">
        <f>زنجان!E58+طارم!E58+ابهر!E58+خرمدره!E58+خدابنده!E58+سلطانیه!E58+ایجرود!E58+ماهنشان!E58</f>
        <v>0</v>
      </c>
      <c r="F58" s="8">
        <f>SUM(D58:E58)</f>
        <v>0</v>
      </c>
      <c r="G58" s="8">
        <f>زنجان!G58+طارم!G58+ابهر!G58+خرمدره!G58+خدابنده!G58+سلطانیه!G58+ایجرود!G58+ماهنشان!G58</f>
        <v>0</v>
      </c>
      <c r="H58" s="8">
        <f>زنجان!H58+طارم!H58+ابهر!H58+خرمدره!H58+خدابنده!H58+سلطانیه!H58+ایجرود!H58+ماهنشان!H58</f>
        <v>0</v>
      </c>
      <c r="I58" s="8">
        <f>SUM(G58:H58)</f>
        <v>0</v>
      </c>
      <c r="J58" s="8">
        <f t="shared" ref="J58:J66" si="30">I58+F58</f>
        <v>0</v>
      </c>
      <c r="K58" s="8">
        <f>زنجان!K58+طارم!K58+ابهر!K58+خرمدره!K58+خدابنده!K58+سلطانیه!K58+ایجرود!K58+ماهنشان!K58</f>
        <v>0</v>
      </c>
      <c r="L58" s="8">
        <f>زنجان!L58+طارم!L58+ابهر!L58+خرمدره!L58+خدابنده!L58+سلطانیه!L58+ایجرود!L58+ماهنشان!L58</f>
        <v>0</v>
      </c>
      <c r="M58" s="8">
        <f>SUM(K58:L58)</f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f>زنجان!D59+طارم!D59+ابهر!D59+خرمدره!D59+خدابنده!D59+سلطانیه!D59+ایجرود!D59+ماهنشان!D59</f>
        <v>0</v>
      </c>
      <c r="E59" s="8">
        <f>زنجان!E59+طارم!E59+ابهر!E59+خرمدره!E59+خدابنده!E59+سلطانیه!E59+ایجرود!E59+ماهنشان!E59</f>
        <v>0</v>
      </c>
      <c r="F59" s="8">
        <f t="shared" ref="F59:F66" si="31">SUM(D59:E59)</f>
        <v>0</v>
      </c>
      <c r="G59" s="8">
        <f>زنجان!G59+طارم!G59+ابهر!G59+خرمدره!G59+خدابنده!G59+سلطانیه!G59+ایجرود!G59+ماهنشان!G59</f>
        <v>0</v>
      </c>
      <c r="H59" s="8">
        <f>زنجان!H59+طارم!H59+ابهر!H59+خرمدره!H59+خدابنده!H59+سلطانیه!H59+ایجرود!H59+ماهنشان!H59</f>
        <v>0</v>
      </c>
      <c r="I59" s="8">
        <f t="shared" ref="I59:I66" si="32">SUM(G59:H59)</f>
        <v>0</v>
      </c>
      <c r="J59" s="8">
        <f t="shared" si="30"/>
        <v>0</v>
      </c>
      <c r="K59" s="8">
        <f>زنجان!K59+طارم!K59+ابهر!K59+خرمدره!K59+خدابنده!K59+سلطانیه!K59+ایجرود!K59+ماهنشان!K59</f>
        <v>0</v>
      </c>
      <c r="L59" s="8">
        <f>زنجان!L59+طارم!L59+ابهر!L59+خرمدره!L59+خدابنده!L59+سلطانیه!L59+ایجرود!L59+ماهنشان!L59</f>
        <v>0</v>
      </c>
      <c r="M59" s="8">
        <f t="shared" ref="M59:M66" si="33">SUM(K59:L59)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f>زنجان!D60+طارم!D60+ابهر!D60+خرمدره!D60+خدابنده!D60+سلطانیه!D60+ایجرود!D60+ماهنشان!D60</f>
        <v>0</v>
      </c>
      <c r="E60" s="8">
        <f>زنجان!E60+طارم!E60+ابهر!E60+خرمدره!E60+خدابنده!E60+سلطانیه!E60+ایجرود!E60+ماهنشان!E60</f>
        <v>0</v>
      </c>
      <c r="F60" s="8">
        <f t="shared" si="31"/>
        <v>0</v>
      </c>
      <c r="G60" s="8">
        <f>زنجان!G60+طارم!G60+ابهر!G60+خرمدره!G60+خدابنده!G60+سلطانیه!G60+ایجرود!G60+ماهنشان!G60</f>
        <v>0</v>
      </c>
      <c r="H60" s="8">
        <f>زنجان!H60+طارم!H60+ابهر!H60+خرمدره!H60+خدابنده!H60+سلطانیه!H60+ایجرود!H60+ماهنشان!H60</f>
        <v>0</v>
      </c>
      <c r="I60" s="8">
        <f t="shared" si="32"/>
        <v>0</v>
      </c>
      <c r="J60" s="8">
        <f t="shared" si="30"/>
        <v>0</v>
      </c>
      <c r="K60" s="8">
        <f>زنجان!K60+طارم!K60+ابهر!K60+خرمدره!K60+خدابنده!K60+سلطانیه!K60+ایجرود!K60+ماهنشان!K60</f>
        <v>0</v>
      </c>
      <c r="L60" s="8">
        <f>زنجان!L60+طارم!L60+ابهر!L60+خرمدره!L60+خدابنده!L60+سلطانیه!L60+ایجرود!L60+ماهنشان!L60</f>
        <v>0</v>
      </c>
      <c r="M60" s="8">
        <f t="shared" si="33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f>زنجان!D61+طارم!D61+ابهر!D61+خرمدره!D61+خدابنده!D61+سلطانیه!D61+ایجرود!D61+ماهنشان!D61</f>
        <v>0</v>
      </c>
      <c r="E61" s="8">
        <f>زنجان!E61+طارم!E61+ابهر!E61+خرمدره!E61+خدابنده!E61+سلطانیه!E61+ایجرود!E61+ماهنشان!E61</f>
        <v>0</v>
      </c>
      <c r="F61" s="8">
        <f t="shared" si="31"/>
        <v>0</v>
      </c>
      <c r="G61" s="8">
        <f>زنجان!G61+طارم!G61+ابهر!G61+خرمدره!G61+خدابنده!G61+سلطانیه!G61+ایجرود!G61+ماهنشان!G61</f>
        <v>0</v>
      </c>
      <c r="H61" s="8">
        <f>زنجان!H61+طارم!H61+ابهر!H61+خرمدره!H61+خدابنده!H61+سلطانیه!H61+ایجرود!H61+ماهنشان!H61</f>
        <v>0</v>
      </c>
      <c r="I61" s="8">
        <f t="shared" si="32"/>
        <v>0</v>
      </c>
      <c r="J61" s="8">
        <f t="shared" si="30"/>
        <v>0</v>
      </c>
      <c r="K61" s="8">
        <f>زنجان!K61+طارم!K61+ابهر!K61+خرمدره!K61+خدابنده!K61+سلطانیه!K61+ایجرود!K61+ماهنشان!K61</f>
        <v>0</v>
      </c>
      <c r="L61" s="8">
        <f>زنجان!L61+طارم!L61+ابهر!L61+خرمدره!L61+خدابنده!L61+سلطانیه!L61+ایجرود!L61+ماهنشان!L61</f>
        <v>0</v>
      </c>
      <c r="M61" s="8">
        <f t="shared" si="33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f>زنجان!D62+طارم!D62+ابهر!D62+خرمدره!D62+خدابنده!D62+سلطانیه!D62+ایجرود!D62+ماهنشان!D62</f>
        <v>0</v>
      </c>
      <c r="E62" s="8">
        <f>زنجان!E62+طارم!E62+ابهر!E62+خرمدره!E62+خدابنده!E62+سلطانیه!E62+ایجرود!E62+ماهنشان!E62</f>
        <v>0</v>
      </c>
      <c r="F62" s="8">
        <f t="shared" si="31"/>
        <v>0</v>
      </c>
      <c r="G62" s="8">
        <f>زنجان!G62+طارم!G62+ابهر!G62+خرمدره!G62+خدابنده!G62+سلطانیه!G62+ایجرود!G62+ماهنشان!G62</f>
        <v>0</v>
      </c>
      <c r="H62" s="8">
        <f>زنجان!H62+طارم!H62+ابهر!H62+خرمدره!H62+خدابنده!H62+سلطانیه!H62+ایجرود!H62+ماهنشان!H62</f>
        <v>0</v>
      </c>
      <c r="I62" s="8">
        <f t="shared" si="32"/>
        <v>0</v>
      </c>
      <c r="J62" s="8">
        <f t="shared" si="30"/>
        <v>0</v>
      </c>
      <c r="K62" s="8">
        <f>زنجان!K62+طارم!K62+ابهر!K62+خرمدره!K62+خدابنده!K62+سلطانیه!K62+ایجرود!K62+ماهنشان!K62</f>
        <v>0</v>
      </c>
      <c r="L62" s="8">
        <f>زنجان!L62+طارم!L62+ابهر!L62+خرمدره!L62+خدابنده!L62+سلطانیه!L62+ایجرود!L62+ماهنشان!L62</f>
        <v>0</v>
      </c>
      <c r="M62" s="8">
        <f t="shared" si="33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f>زنجان!D63+طارم!D63+ابهر!D63+خرمدره!D63+خدابنده!D63+سلطانیه!D63+ایجرود!D63+ماهنشان!D63</f>
        <v>0</v>
      </c>
      <c r="E63" s="8">
        <f>زنجان!E63+طارم!E63+ابهر!E63+خرمدره!E63+خدابنده!E63+سلطانیه!E63+ایجرود!E63+ماهنشان!E63</f>
        <v>0</v>
      </c>
      <c r="F63" s="8">
        <f t="shared" si="31"/>
        <v>0</v>
      </c>
      <c r="G63" s="8">
        <f>زنجان!G63+طارم!G63+ابهر!G63+خرمدره!G63+خدابنده!G63+سلطانیه!G63+ایجرود!G63+ماهنشان!G63</f>
        <v>0</v>
      </c>
      <c r="H63" s="8">
        <f>زنجان!H63+طارم!H63+ابهر!H63+خرمدره!H63+خدابنده!H63+سلطانیه!H63+ایجرود!H63+ماهنشان!H63</f>
        <v>0</v>
      </c>
      <c r="I63" s="8">
        <f t="shared" si="32"/>
        <v>0</v>
      </c>
      <c r="J63" s="8">
        <f t="shared" si="30"/>
        <v>0</v>
      </c>
      <c r="K63" s="8">
        <f>زنجان!K63+طارم!K63+ابهر!K63+خرمدره!K63+خدابنده!K63+سلطانیه!K63+ایجرود!K63+ماهنشان!K63</f>
        <v>0</v>
      </c>
      <c r="L63" s="8">
        <f>زنجان!L63+طارم!L63+ابهر!L63+خرمدره!L63+خدابنده!L63+سلطانیه!L63+ایجرود!L63+ماهنشان!L63</f>
        <v>0</v>
      </c>
      <c r="M63" s="8">
        <f t="shared" si="33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f>زنجان!D64+طارم!D64+ابهر!D64+خرمدره!D64+خدابنده!D64+سلطانیه!D64+ایجرود!D64+ماهنشان!D64</f>
        <v>0</v>
      </c>
      <c r="E64" s="8">
        <f>زنجان!E64+طارم!E64+ابهر!E64+خرمدره!E64+خدابنده!E64+سلطانیه!E64+ایجرود!E64+ماهنشان!E64</f>
        <v>0</v>
      </c>
      <c r="F64" s="8">
        <f t="shared" si="31"/>
        <v>0</v>
      </c>
      <c r="G64" s="8">
        <f>زنجان!G64+طارم!G64+ابهر!G64+خرمدره!G64+خدابنده!G64+سلطانیه!G64+ایجرود!G64+ماهنشان!G64</f>
        <v>0</v>
      </c>
      <c r="H64" s="8">
        <f>زنجان!H64+طارم!H64+ابهر!H64+خرمدره!H64+خدابنده!H64+سلطانیه!H64+ایجرود!H64+ماهنشان!H64</f>
        <v>0</v>
      </c>
      <c r="I64" s="8">
        <f t="shared" si="32"/>
        <v>0</v>
      </c>
      <c r="J64" s="8">
        <f t="shared" si="30"/>
        <v>0</v>
      </c>
      <c r="K64" s="8">
        <f>زنجان!K64+طارم!K64+ابهر!K64+خرمدره!K64+خدابنده!K64+سلطانیه!K64+ایجرود!K64+ماهنشان!K64</f>
        <v>0</v>
      </c>
      <c r="L64" s="8">
        <f>زنجان!L64+طارم!L64+ابهر!L64+خرمدره!L64+خدابنده!L64+سلطانیه!L64+ایجرود!L64+ماهنشان!L64</f>
        <v>0</v>
      </c>
      <c r="M64" s="8">
        <f t="shared" si="33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f>زنجان!D65+طارم!D65+ابهر!D65+خرمدره!D65+خدابنده!D65+سلطانیه!D65+ایجرود!D65+ماهنشان!D65</f>
        <v>0</v>
      </c>
      <c r="E65" s="8">
        <f>زنجان!E65+طارم!E65+ابهر!E65+خرمدره!E65+خدابنده!E65+سلطانیه!E65+ایجرود!E65+ماهنشان!E65</f>
        <v>0</v>
      </c>
      <c r="F65" s="8">
        <f t="shared" si="31"/>
        <v>0</v>
      </c>
      <c r="G65" s="8">
        <f>زنجان!G65+طارم!G65+ابهر!G65+خرمدره!G65+خدابنده!G65+سلطانیه!G65+ایجرود!G65+ماهنشان!G65</f>
        <v>0</v>
      </c>
      <c r="H65" s="8">
        <f>زنجان!H65+طارم!H65+ابهر!H65+خرمدره!H65+خدابنده!H65+سلطانیه!H65+ایجرود!H65+ماهنشان!H65</f>
        <v>0</v>
      </c>
      <c r="I65" s="8">
        <f t="shared" si="32"/>
        <v>0</v>
      </c>
      <c r="J65" s="8">
        <f t="shared" si="30"/>
        <v>0</v>
      </c>
      <c r="K65" s="8">
        <f>زنجان!K65+طارم!K65+ابهر!K65+خرمدره!K65+خدابنده!K65+سلطانیه!K65+ایجرود!K65+ماهنشان!K65</f>
        <v>0</v>
      </c>
      <c r="L65" s="8">
        <f>زنجان!L65+طارم!L65+ابهر!L65+خرمدره!L65+خدابنده!L65+سلطانیه!L65+ایجرود!L65+ماهنشان!L65</f>
        <v>0</v>
      </c>
      <c r="M65" s="8">
        <f t="shared" si="33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f>زنجان!D66+طارم!D66+ابهر!D66+خرمدره!D66+خدابنده!D66+سلطانیه!D66+ایجرود!D66+ماهنشان!D66</f>
        <v>0</v>
      </c>
      <c r="E66" s="8">
        <f>زنجان!E66+طارم!E66+ابهر!E66+خرمدره!E66+خدابنده!E66+سلطانیه!E66+ایجرود!E66+ماهنشان!E66</f>
        <v>0</v>
      </c>
      <c r="F66" s="8">
        <f t="shared" si="31"/>
        <v>0</v>
      </c>
      <c r="G66" s="8">
        <f>زنجان!G66+طارم!G66+ابهر!G66+خرمدره!G66+خدابنده!G66+سلطانیه!G66+ایجرود!G66+ماهنشان!G66</f>
        <v>0</v>
      </c>
      <c r="H66" s="8">
        <f>زنجان!H66+طارم!H66+ابهر!H66+خرمدره!H66+خدابنده!H66+سلطانیه!H66+ایجرود!H66+ماهنشان!H66</f>
        <v>0</v>
      </c>
      <c r="I66" s="8">
        <f t="shared" si="32"/>
        <v>0</v>
      </c>
      <c r="J66" s="8">
        <f t="shared" si="30"/>
        <v>0</v>
      </c>
      <c r="K66" s="8">
        <f>زنجان!K66+طارم!K66+ابهر!K66+خرمدره!K66+خدابنده!K66+سلطانیه!K66+ایجرود!K66+ماهنشان!K66</f>
        <v>0</v>
      </c>
      <c r="L66" s="8">
        <f>زنجان!L66+طارم!L66+ابهر!L66+خرمدره!L66+خدابنده!L66+سلطانیه!L66+ایجرود!L66+ماهنشان!L66</f>
        <v>0</v>
      </c>
      <c r="M66" s="8">
        <f t="shared" si="33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f>SUM(D58:D66)</f>
        <v>0</v>
      </c>
      <c r="E67" s="9">
        <f>SUM(E58:E66)</f>
        <v>0</v>
      </c>
      <c r="F67" s="9">
        <f>SUM(D67:E67)</f>
        <v>0</v>
      </c>
      <c r="G67" s="9">
        <f>SUM(G58:G66)</f>
        <v>0</v>
      </c>
      <c r="H67" s="9">
        <f>SUM(H58:H66)</f>
        <v>0</v>
      </c>
      <c r="I67" s="9">
        <f>SUM(G67:H67)</f>
        <v>0</v>
      </c>
      <c r="J67" s="9">
        <f t="shared" ref="J67:O67" si="34">SUM(J58:J66)</f>
        <v>0</v>
      </c>
      <c r="K67" s="9">
        <f>SUM(K58:K66)</f>
        <v>0</v>
      </c>
      <c r="L67" s="9">
        <f>SUM(L58:L66)</f>
        <v>0</v>
      </c>
      <c r="M67" s="9">
        <f>SUM(K67:L67)</f>
        <v>0</v>
      </c>
      <c r="N67" s="9">
        <f t="shared" si="34"/>
        <v>0</v>
      </c>
      <c r="O67" s="9">
        <f t="shared" si="34"/>
        <v>0</v>
      </c>
    </row>
    <row r="68" spans="1:15" ht="18.75">
      <c r="A68" s="90" t="s">
        <v>108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3" t="s">
        <v>7</v>
      </c>
      <c r="E70" s="13" t="s">
        <v>8</v>
      </c>
      <c r="F70" s="13" t="s">
        <v>9</v>
      </c>
      <c r="G70" s="13" t="s">
        <v>7</v>
      </c>
      <c r="H70" s="13" t="s">
        <v>8</v>
      </c>
      <c r="I70" s="13" t="s">
        <v>9</v>
      </c>
      <c r="J70" s="100"/>
      <c r="K70" s="13" t="s">
        <v>7</v>
      </c>
      <c r="L70" s="13" t="s">
        <v>8</v>
      </c>
      <c r="M70" s="13" t="s">
        <v>9</v>
      </c>
      <c r="N70" s="13" t="s">
        <v>7</v>
      </c>
      <c r="O70" s="13" t="s">
        <v>8</v>
      </c>
    </row>
    <row r="71" spans="1:15" ht="15.75">
      <c r="A71" s="80" t="s">
        <v>79</v>
      </c>
      <c r="B71" s="84" t="s">
        <v>80</v>
      </c>
      <c r="C71" s="5" t="s">
        <v>81</v>
      </c>
      <c r="D71" s="8">
        <f>زنجان!D71+طارم!D71+ابهر!D71+خرمدره!D71+خدابنده!D71+سلطانیه!D71+ایجرود!D71+ماهنشان!D71</f>
        <v>0</v>
      </c>
      <c r="E71" s="8">
        <f>زنجان!E71+طارم!E71+ابهر!E71+خرمدره!E71+خدابنده!E71+سلطانیه!E71+ایجرود!E71+ماهنشان!E71</f>
        <v>0</v>
      </c>
      <c r="F71" s="8">
        <f>SUM(D71:E71)</f>
        <v>0</v>
      </c>
      <c r="G71" s="14">
        <f>زنجان!G71+طارم!G71+ابهر!G71+خرمدره!G71+خدابنده!G71+سلطانیه!G71+ایجرود!G71+ماهنشان!G71</f>
        <v>2.96</v>
      </c>
      <c r="H71" s="8">
        <f>زنجان!H71+طارم!H71+ابهر!H71+خرمدره!H71+خدابنده!H71+سلطانیه!H71+ایجرود!H71+ماهنشان!H71</f>
        <v>0</v>
      </c>
      <c r="I71" s="14">
        <f>SUM(G71:H71)</f>
        <v>2.96</v>
      </c>
      <c r="J71" s="14">
        <f>I71+F71</f>
        <v>2.96</v>
      </c>
      <c r="K71" s="1">
        <f>زنجان!K71+طارم!K71+ابهر!K71+خرمدره!K71+خدابنده!K71+سلطانیه!K71+ایجرود!K71+ماهنشان!K71</f>
        <v>675.15499999999997</v>
      </c>
      <c r="L71" s="8">
        <f>زنجان!L71+طارم!L71+ابهر!L71+خرمدره!L71+خدابنده!L71+سلطانیه!L71+ایجرود!L71+ماهنشان!L71</f>
        <v>0</v>
      </c>
      <c r="M71" s="1">
        <f>SUM(K71:L71)</f>
        <v>675.15499999999997</v>
      </c>
      <c r="N71" s="1">
        <f t="shared" ref="N71:N77" si="35">(K71/G71)*1000</f>
        <v>228092.90540540538</v>
      </c>
      <c r="O71" s="8">
        <v>0</v>
      </c>
    </row>
    <row r="72" spans="1:15" ht="15.75">
      <c r="A72" s="81"/>
      <c r="B72" s="85"/>
      <c r="C72" s="5" t="s">
        <v>82</v>
      </c>
      <c r="D72" s="8">
        <f>زنجان!D72+طارم!D72+ابهر!D72+خرمدره!D72+خدابنده!D72+سلطانیه!D72+ایجرود!D72+ماهنشان!D72</f>
        <v>0</v>
      </c>
      <c r="E72" s="8">
        <f>زنجان!E72+طارم!E72+ابهر!E72+خرمدره!E72+خدابنده!E72+سلطانیه!E72+ایجرود!E72+ماهنشان!E72</f>
        <v>0</v>
      </c>
      <c r="F72" s="8">
        <f>SUM(D72:E72)</f>
        <v>0</v>
      </c>
      <c r="G72" s="14">
        <f>زنجان!G72+طارم!G72+ابهر!G72+خرمدره!G72+خدابنده!G72+سلطانیه!G72+ایجرود!G72+ماهنشان!G72</f>
        <v>2.4565000000000001</v>
      </c>
      <c r="H72" s="8">
        <f>زنجان!H72+طارم!H72+ابهر!H72+خرمدره!H72+خدابنده!H72+سلطانیه!H72+ایجرود!H72+ماهنشان!H72</f>
        <v>0</v>
      </c>
      <c r="I72" s="14">
        <f>SUM(G72:H72)</f>
        <v>2.4565000000000001</v>
      </c>
      <c r="J72" s="14">
        <f>I72+F72</f>
        <v>2.4565000000000001</v>
      </c>
      <c r="K72" s="1">
        <f>زنجان!K72+طارم!K72+ابهر!K72+خرمدره!K72+خدابنده!K72+سلطانیه!K72+ایجرود!K72+ماهنشان!K72</f>
        <v>982.65999999999985</v>
      </c>
      <c r="L72" s="8">
        <f>زنجان!L72+طارم!L72+ابهر!L72+خرمدره!L72+خدابنده!L72+سلطانیه!L72+ایجرود!L72+ماهنشان!L72</f>
        <v>0</v>
      </c>
      <c r="M72" s="1">
        <f>SUM(K72:L72)</f>
        <v>982.65999999999985</v>
      </c>
      <c r="N72" s="8">
        <f t="shared" si="35"/>
        <v>400024.42499491136</v>
      </c>
      <c r="O72" s="8">
        <v>0</v>
      </c>
    </row>
    <row r="73" spans="1:15" ht="15.75">
      <c r="A73" s="81"/>
      <c r="B73" s="85"/>
      <c r="C73" s="5" t="s">
        <v>83</v>
      </c>
      <c r="D73" s="8">
        <f>زنجان!D73+طارم!D73+ابهر!D73+خرمدره!D73+خدابنده!D73+سلطانیه!D73+ایجرود!D73+ماهنشان!D73</f>
        <v>0</v>
      </c>
      <c r="E73" s="8">
        <f>زنجان!E73+طارم!E73+ابهر!E73+خرمدره!E73+خدابنده!E73+سلطانیه!E73+ایجرود!E73+ماهنشان!E73</f>
        <v>0</v>
      </c>
      <c r="F73" s="8">
        <f>SUM(D73:E73)</f>
        <v>0</v>
      </c>
      <c r="G73" s="1">
        <f>زنجان!G73+طارم!G73+ابهر!G73+خرمدره!G73+خدابنده!G73+سلطانیه!G73+ایجرود!G73+ماهنشان!G73</f>
        <v>1.1379999999999999</v>
      </c>
      <c r="H73" s="8">
        <f>زنجان!H73+طارم!H73+ابهر!H73+خرمدره!H73+خدابنده!H73+سلطانیه!H73+ایجرود!H73+ماهنشان!H73</f>
        <v>0</v>
      </c>
      <c r="I73" s="1">
        <f>SUM(G73:H73)</f>
        <v>1.1379999999999999</v>
      </c>
      <c r="J73" s="1">
        <f>I73+F73</f>
        <v>1.1379999999999999</v>
      </c>
      <c r="K73" s="8">
        <f>زنجان!K73+طارم!K73+ابهر!K73+خرمدره!K73+خدابنده!K73+سلطانیه!K73+ایجرود!K73+ماهنشان!K73</f>
        <v>250.36</v>
      </c>
      <c r="L73" s="8">
        <f>زنجان!L73+طارم!L73+ابهر!L73+خرمدره!L73+خدابنده!L73+سلطانیه!L73+ایجرود!L73+ماهنشان!L73</f>
        <v>0</v>
      </c>
      <c r="M73" s="8">
        <f>SUM(K73:L73)</f>
        <v>250.36</v>
      </c>
      <c r="N73" s="8">
        <f t="shared" si="35"/>
        <v>220000.00000000003</v>
      </c>
      <c r="O73" s="8">
        <v>0</v>
      </c>
    </row>
    <row r="74" spans="1:15" ht="15.75">
      <c r="A74" s="81"/>
      <c r="B74" s="85"/>
      <c r="C74" s="5" t="s">
        <v>84</v>
      </c>
      <c r="D74" s="8">
        <f>زنجان!D74+طارم!D74+ابهر!D74+خرمدره!D74+خدابنده!D74+سلطانیه!D74+ایجرود!D74+ماهنشان!D74</f>
        <v>0</v>
      </c>
      <c r="E74" s="8">
        <f>زنجان!E74+طارم!E74+ابهر!E74+خرمدره!E74+خدابنده!E74+سلطانیه!E74+ایجرود!E74+ماهنشان!E74</f>
        <v>0</v>
      </c>
      <c r="F74" s="8">
        <f>SUM(D74:E74)</f>
        <v>0</v>
      </c>
      <c r="G74" s="1">
        <f>زنجان!G74+طارم!G74+ابهر!G74+خرمدره!G74+خدابنده!G74+سلطانیه!G74+ایجرود!G74+ماهنشان!G74</f>
        <v>0</v>
      </c>
      <c r="H74" s="8">
        <f>زنجان!H74+طارم!H74+ابهر!H74+خرمدره!H74+خدابنده!H74+سلطانیه!H74+ایجرود!H74+ماهنشان!H74</f>
        <v>0</v>
      </c>
      <c r="I74" s="8">
        <f>SUM(G74:H74)</f>
        <v>0</v>
      </c>
      <c r="J74" s="8">
        <f>I74+F74</f>
        <v>0</v>
      </c>
      <c r="K74" s="8">
        <f>زنجان!K74+طارم!K74+ابهر!K74+خرمدره!K74+خدابنده!K74+سلطانیه!K74+ایجرود!K74+ماهنشان!K74</f>
        <v>0</v>
      </c>
      <c r="L74" s="8">
        <f>زنجان!L74+طارم!L74+ابهر!L74+خرمدره!L74+خدابنده!L74+سلطانیه!L74+ایجرود!L74+ماهنشان!L74</f>
        <v>0</v>
      </c>
      <c r="M74" s="8">
        <f>SUM(K74:L74)</f>
        <v>0</v>
      </c>
      <c r="N74" s="8">
        <v>0</v>
      </c>
      <c r="O74" s="8">
        <v>0</v>
      </c>
    </row>
    <row r="75" spans="1:15" ht="15.75">
      <c r="A75" s="81"/>
      <c r="B75" s="85"/>
      <c r="C75" s="5" t="s">
        <v>85</v>
      </c>
      <c r="D75" s="8">
        <f>زنجان!D75+طارم!D75+ابهر!D75+خرمدره!D75+خدابنده!D75+سلطانیه!D75+ایجرود!D75+ماهنشان!D75</f>
        <v>0</v>
      </c>
      <c r="E75" s="8">
        <f>زنجان!E75+طارم!E75+ابهر!E75+خرمدره!E75+خدابنده!E75+سلطانیه!E75+ایجرود!E75+ماهنشان!E75</f>
        <v>0</v>
      </c>
      <c r="F75" s="8">
        <f>SUM(D75:E75)</f>
        <v>0</v>
      </c>
      <c r="G75" s="14">
        <f>زنجان!G75+طارم!G75+ابهر!G75+خرمدره!G75+خدابنده!G75+سلطانیه!G75+ایجرود!G75+ماهنشان!G75</f>
        <v>1.94825</v>
      </c>
      <c r="H75" s="8">
        <f>زنجان!H75+طارم!H75+ابهر!H75+خرمدره!H75+خدابنده!H75+سلطانیه!H75+ایجرود!H75+ماهنشان!H75</f>
        <v>0</v>
      </c>
      <c r="I75" s="14">
        <f>SUM(G75:H75)</f>
        <v>1.94825</v>
      </c>
      <c r="J75" s="14">
        <f>I75+F75</f>
        <v>1.94825</v>
      </c>
      <c r="K75" s="1">
        <f>زنجان!K75+طارم!K75+ابهر!K75+خرمدره!K75+خدابنده!K75+سلطانیه!K75+ایجرود!K75+ماهنشان!K75</f>
        <v>686.77</v>
      </c>
      <c r="L75" s="8">
        <f>زنجان!L75+طارم!L75+ابهر!L75+خرمدره!L75+خدابنده!L75+سلطانیه!L75+ایجرود!L75+ماهنشان!L75</f>
        <v>0</v>
      </c>
      <c r="M75" s="1">
        <f>SUM(K75:L75)</f>
        <v>686.77</v>
      </c>
      <c r="N75" s="1">
        <f t="shared" si="35"/>
        <v>352506.09521365329</v>
      </c>
      <c r="O75" s="8">
        <v>0</v>
      </c>
    </row>
    <row r="76" spans="1:15" ht="15.75">
      <c r="A76" s="82"/>
      <c r="B76" s="86"/>
      <c r="C76" s="6" t="s">
        <v>86</v>
      </c>
      <c r="D76" s="11">
        <f>SUM(D71:D75)</f>
        <v>0</v>
      </c>
      <c r="E76" s="11">
        <f t="shared" ref="E76:M76" si="36">SUM(E71:E75)</f>
        <v>0</v>
      </c>
      <c r="F76" s="11">
        <f t="shared" si="36"/>
        <v>0</v>
      </c>
      <c r="G76" s="16">
        <f t="shared" si="36"/>
        <v>8.5027500000000007</v>
      </c>
      <c r="H76" s="11">
        <f t="shared" si="36"/>
        <v>0</v>
      </c>
      <c r="I76" s="16">
        <f t="shared" si="36"/>
        <v>8.5027500000000007</v>
      </c>
      <c r="J76" s="16">
        <f t="shared" si="36"/>
        <v>8.5027500000000007</v>
      </c>
      <c r="K76" s="4">
        <f t="shared" si="36"/>
        <v>2594.9449999999997</v>
      </c>
      <c r="L76" s="11">
        <f t="shared" si="36"/>
        <v>0</v>
      </c>
      <c r="M76" s="4">
        <f t="shared" si="36"/>
        <v>2594.9449999999997</v>
      </c>
      <c r="N76" s="11">
        <f>K76/G76*1000</f>
        <v>305188.90947046538</v>
      </c>
      <c r="O76" s="11">
        <f>SUM(O71:O75)</f>
        <v>0</v>
      </c>
    </row>
    <row r="77" spans="1:15" ht="15.75">
      <c r="A77" s="81"/>
      <c r="B77" s="84" t="s">
        <v>87</v>
      </c>
      <c r="C77" s="5" t="s">
        <v>88</v>
      </c>
      <c r="D77" s="8">
        <f>زنجان!D77+طارم!D77+ابهر!D77+خرمدره!D77+خدابنده!D77+سلطانیه!D77+ایجرود!D77+ماهنشان!D77</f>
        <v>0</v>
      </c>
      <c r="E77" s="8">
        <f>زنجان!E77+طارم!E77+ابهر!E77+خرمدره!E77+خدابنده!E77+سلطانیه!E77+ایجرود!E77+ماهنشان!E77</f>
        <v>0</v>
      </c>
      <c r="F77" s="8">
        <f>SUM(D77:E77)</f>
        <v>0</v>
      </c>
      <c r="G77" s="14">
        <f>زنجان!G77+طارم!G77+ابهر!G77+خرمدره!G77+خدابنده!G77+سلطانیه!G77+ایجرود!G77+ماهنشان!G77</f>
        <v>14.607799999999999</v>
      </c>
      <c r="H77" s="8">
        <f>زنجان!H77+طارم!H77+ابهر!H77+خرمدره!H77+خدابنده!H77+سلطانیه!H77+ایجرود!H77+ماهنشان!H77</f>
        <v>0</v>
      </c>
      <c r="I77" s="14">
        <f>SUM(G77:H77)</f>
        <v>14.607799999999999</v>
      </c>
      <c r="J77" s="14">
        <f>I77+F77</f>
        <v>14.607799999999999</v>
      </c>
      <c r="K77" s="1">
        <f>زنجان!K77+طارم!K77+ابهر!K77+خرمدره!K77+خدابنده!K77+سلطانیه!K77+ایجرود!K77+ماهنشان!K77</f>
        <v>1899.38</v>
      </c>
      <c r="L77" s="8">
        <f>زنجان!L77+طارم!L77+ابهر!L77+خرمدره!L77+خدابنده!L77+سلطانیه!L77+ایجرود!L77+ماهنشان!L77</f>
        <v>0</v>
      </c>
      <c r="M77" s="1">
        <f>SUM(K77:L77)</f>
        <v>1899.38</v>
      </c>
      <c r="N77" s="1">
        <f t="shared" si="35"/>
        <v>130025.05510754528</v>
      </c>
      <c r="O77" s="8">
        <v>0</v>
      </c>
    </row>
    <row r="78" spans="1:15" ht="15.75">
      <c r="A78" s="81"/>
      <c r="B78" s="85"/>
      <c r="C78" s="5" t="s">
        <v>89</v>
      </c>
      <c r="D78" s="8">
        <f>زنجان!D78+طارم!D78+ابهر!D78+خرمدره!D78+خدابنده!D78+سلطانیه!D78+ایجرود!D78+ماهنشان!D78</f>
        <v>0</v>
      </c>
      <c r="E78" s="8">
        <f>زنجان!E78+طارم!E78+ابهر!E78+خرمدره!E78+خدابنده!E78+سلطانیه!E78+ایجرود!E78+ماهنشان!E78</f>
        <v>0</v>
      </c>
      <c r="F78" s="8">
        <f>SUM(D78:E78)</f>
        <v>0</v>
      </c>
      <c r="G78" s="1">
        <f>زنجان!G78+طارم!G78+ابهر!G78+خرمدره!G78+خدابنده!G78+سلطانیه!G78+ایجرود!G78+ماهنشان!G78</f>
        <v>0.8</v>
      </c>
      <c r="H78" s="8">
        <f>زنجان!H78+طارم!H78+ابهر!H78+خرمدره!H78+خدابنده!H78+سلطانیه!H78+ایجرود!H78+ماهنشان!H78</f>
        <v>0</v>
      </c>
      <c r="I78" s="8">
        <f>SUM(G78:H78)</f>
        <v>0.8</v>
      </c>
      <c r="J78" s="8">
        <f>I78+F78</f>
        <v>0.8</v>
      </c>
      <c r="K78" s="8">
        <f>زنجان!K78+طارم!K78+ابهر!K78+خرمدره!K78+خدابنده!K78+سلطانیه!K78+ایجرود!K78+ماهنشان!K78</f>
        <v>64</v>
      </c>
      <c r="L78" s="8">
        <f>زنجان!L78+طارم!L78+ابهر!L78+خرمدره!L78+خدابنده!L78+سلطانیه!L78+ایجرود!L78+ماهنشان!L78</f>
        <v>0</v>
      </c>
      <c r="M78" s="8">
        <f>SUM(K78:L78)</f>
        <v>64</v>
      </c>
      <c r="N78" s="8">
        <v>0</v>
      </c>
      <c r="O78" s="8">
        <v>0</v>
      </c>
    </row>
    <row r="79" spans="1:15" ht="15.75">
      <c r="A79" s="81"/>
      <c r="B79" s="85"/>
      <c r="C79" s="5" t="s">
        <v>90</v>
      </c>
      <c r="D79" s="1">
        <f>زنجان!D79+طارم!D79+ابهر!D79+خرمدره!D79+خدابنده!D79+سلطانیه!D79+ایجرود!D79+ماهنشان!D79</f>
        <v>0</v>
      </c>
      <c r="E79" s="8">
        <f>زنجان!E79+طارم!E79+ابهر!E79+خرمدره!E79+خدابنده!E79+سلطانیه!E79+ایجرود!E79+ماهنشان!E79</f>
        <v>0</v>
      </c>
      <c r="F79" s="1">
        <f>SUM(D79:E79)</f>
        <v>0</v>
      </c>
      <c r="G79" s="63">
        <f>زنجان!G79+طارم!G79+ابهر!G79+خرمدره!G79+خدابنده!G79+سلطانیه!G79+ایجرود!G79+ماهنشان!G79</f>
        <v>6.9986499999999996</v>
      </c>
      <c r="H79" s="8">
        <f>زنجان!H79+طارم!H79+ابهر!H79+خرمدره!H79+خدابنده!H79+سلطانیه!H79+ایجرود!H79+ماهنشان!H79</f>
        <v>0</v>
      </c>
      <c r="I79" s="63">
        <f>SUM(G79:H79)</f>
        <v>6.9986499999999996</v>
      </c>
      <c r="J79" s="63">
        <f>I79+F79</f>
        <v>6.9986499999999996</v>
      </c>
      <c r="K79" s="8">
        <f>زنجان!K79+طارم!K79+ابهر!K79+خرمدره!K79+خدابنده!K79+سلطانیه!K79+ایجرود!K79+ماهنشان!K79</f>
        <v>0</v>
      </c>
      <c r="L79" s="8">
        <f>زنجان!L79+طارم!L79+ابهر!L79+خرمدره!L79+خدابنده!L79+سلطانیه!L79+ایجرود!L79+ماهنشان!L79</f>
        <v>0</v>
      </c>
      <c r="M79" s="8">
        <f>SUM(K79:L79)</f>
        <v>0</v>
      </c>
      <c r="N79" s="8">
        <v>0</v>
      </c>
      <c r="O79" s="8">
        <v>0</v>
      </c>
    </row>
    <row r="80" spans="1:15" ht="15.75">
      <c r="A80" s="82"/>
      <c r="B80" s="86"/>
      <c r="C80" s="6" t="s">
        <v>91</v>
      </c>
      <c r="D80" s="4">
        <f>SUM(D77:D79)</f>
        <v>0</v>
      </c>
      <c r="E80" s="11">
        <f>SUM(E77:E79)</f>
        <v>0</v>
      </c>
      <c r="F80" s="4">
        <f t="shared" ref="F80:O80" si="37">SUM(F77:F79)</f>
        <v>0</v>
      </c>
      <c r="G80" s="66">
        <f>SUM(G77:G79)</f>
        <v>22.40645</v>
      </c>
      <c r="H80" s="11">
        <f>SUM(H77:H79)</f>
        <v>0</v>
      </c>
      <c r="I80" s="66">
        <f t="shared" si="37"/>
        <v>22.40645</v>
      </c>
      <c r="J80" s="66">
        <f t="shared" si="37"/>
        <v>22.40645</v>
      </c>
      <c r="K80" s="4">
        <f>SUM(K77:K79)</f>
        <v>1963.38</v>
      </c>
      <c r="L80" s="11">
        <f t="shared" si="37"/>
        <v>0</v>
      </c>
      <c r="M80" s="4">
        <f>SUM(K80:L80)</f>
        <v>1963.38</v>
      </c>
      <c r="N80" s="11">
        <f>K80/G80*1000</f>
        <v>87625.661360902785</v>
      </c>
      <c r="O80" s="11">
        <f t="shared" si="37"/>
        <v>0</v>
      </c>
    </row>
    <row r="81" spans="1:15" ht="21" customHeight="1">
      <c r="A81" s="83"/>
      <c r="B81" s="76" t="s">
        <v>92</v>
      </c>
      <c r="C81" s="76"/>
      <c r="D81" s="2">
        <f t="shared" ref="D81:O81" si="38">D76+D80</f>
        <v>0</v>
      </c>
      <c r="E81" s="9">
        <f t="shared" si="38"/>
        <v>0</v>
      </c>
      <c r="F81" s="2">
        <f t="shared" si="38"/>
        <v>0</v>
      </c>
      <c r="G81" s="51">
        <f t="shared" si="38"/>
        <v>30.909199999999998</v>
      </c>
      <c r="H81" s="9">
        <f t="shared" si="38"/>
        <v>0</v>
      </c>
      <c r="I81" s="51">
        <f t="shared" si="38"/>
        <v>30.909199999999998</v>
      </c>
      <c r="J81" s="51">
        <f t="shared" si="38"/>
        <v>30.909199999999998</v>
      </c>
      <c r="K81" s="15">
        <f t="shared" si="38"/>
        <v>4558.3249999999998</v>
      </c>
      <c r="L81" s="9">
        <f t="shared" si="38"/>
        <v>0</v>
      </c>
      <c r="M81" s="2">
        <f t="shared" si="38"/>
        <v>4558.3249999999998</v>
      </c>
      <c r="N81" s="2">
        <f>(K81/G81)*1000</f>
        <v>147474.70008929379</v>
      </c>
      <c r="O81" s="9">
        <f t="shared" si="38"/>
        <v>0</v>
      </c>
    </row>
    <row r="82" spans="1:15" ht="15.75">
      <c r="A82" s="87" t="s">
        <v>93</v>
      </c>
      <c r="B82" s="75" t="s">
        <v>94</v>
      </c>
      <c r="C82" s="75"/>
      <c r="D82" s="8">
        <f>زنجان!D82+طارم!D82+ابهر!D82+خرمدره!D82+خدابنده!D82+سلطانیه!D82+ایجرود!D82+ماهنشان!D82</f>
        <v>10</v>
      </c>
      <c r="E82" s="8">
        <f>زنجان!E82+طارم!E82+ابهر!E82+خرمدره!E82+خدابنده!E82+سلطانیه!E82+ایجرود!E82+ماهنشان!E82</f>
        <v>0</v>
      </c>
      <c r="F82" s="8">
        <f>SUM(D82:E82)</f>
        <v>10</v>
      </c>
      <c r="G82" s="8">
        <f>زنجان!G82+طارم!G82+ابهر!G82+خرمدره!G82+خدابنده!G82+سلطانیه!G82+ایجرود!G82+ماهنشان!G82</f>
        <v>0</v>
      </c>
      <c r="H82" s="8">
        <f>زنجان!H82+طارم!H82+ابهر!H82+خرمدره!H82+خدابنده!H82+سلطانیه!H82+ایجرود!H82+ماهنشان!H82</f>
        <v>0</v>
      </c>
      <c r="I82" s="8">
        <f>SUM(G82:H82)</f>
        <v>0</v>
      </c>
      <c r="J82" s="8">
        <f t="shared" ref="J82:J90" si="39">I82+F82</f>
        <v>10</v>
      </c>
      <c r="K82" s="8">
        <f>زنجان!K82+طارم!K82+ابهر!K82+خرمدره!K82+خدابنده!K82+سلطانیه!K82+ایجرود!K82+ماهنشان!K82</f>
        <v>0</v>
      </c>
      <c r="L82" s="8">
        <f>زنجان!L82+طارم!L82+ابهر!L82+خرمدره!L82+خدابنده!L82+سلطانیه!L82+ایجرود!L82+ماهنشان!L82</f>
        <v>0</v>
      </c>
      <c r="M82" s="8">
        <f>SUM(K82:L82)</f>
        <v>0</v>
      </c>
      <c r="N82" s="8">
        <v>0</v>
      </c>
      <c r="O82" s="8">
        <v>0</v>
      </c>
    </row>
    <row r="83" spans="1:15" ht="15.75">
      <c r="A83" s="87"/>
      <c r="B83" s="75" t="s">
        <v>95</v>
      </c>
      <c r="C83" s="75"/>
      <c r="D83" s="1">
        <f>زنجان!D83+طارم!D83+ابهر!D83+خرمدره!D83+خدابنده!D83+سلطانیه!D83+ایجرود!D83+ماهنشان!D83</f>
        <v>2</v>
      </c>
      <c r="E83" s="8">
        <f>زنجان!E83+طارم!E83+ابهر!E83+خرمدره!E83+خدابنده!E83+سلطانیه!E83+ایجرود!E83+ماهنشان!E83</f>
        <v>0</v>
      </c>
      <c r="F83" s="1">
        <f t="shared" ref="F83:F90" si="40">SUM(D83:E83)</f>
        <v>2</v>
      </c>
      <c r="G83" s="1">
        <f>زنجان!G83+طارم!G83+ابهر!G83+خرمدره!G83+خدابنده!G83+سلطانیه!G83+ایجرود!G83+ماهنشان!G83</f>
        <v>3</v>
      </c>
      <c r="H83" s="8">
        <f>زنجان!H83+طارم!H83+ابهر!H83+خرمدره!H83+خدابنده!H83+سلطانیه!H83+ایجرود!H83+ماهنشان!H83</f>
        <v>0</v>
      </c>
      <c r="I83" s="1">
        <f t="shared" ref="I83:I90" si="41">SUM(G83:H83)</f>
        <v>3</v>
      </c>
      <c r="J83" s="8">
        <f t="shared" si="39"/>
        <v>5</v>
      </c>
      <c r="K83" s="1">
        <f>زنجان!K83+طارم!K83+ابهر!K83+خرمدره!K83+خدابنده!K83+سلطانیه!K83+ایجرود!K83+ماهنشان!K83</f>
        <v>16.5</v>
      </c>
      <c r="L83" s="8">
        <f>زنجان!L83+طارم!L83+ابهر!L83+خرمدره!L83+خدابنده!L83+سلطانیه!L83+ایجرود!L83+ماهنشان!L83</f>
        <v>0</v>
      </c>
      <c r="M83" s="1">
        <f t="shared" ref="M83:M90" si="42">SUM(K83:L83)</f>
        <v>16.5</v>
      </c>
      <c r="N83" s="1">
        <f t="shared" ref="N83:O89" si="43">(K83/G83)*1000</f>
        <v>5500</v>
      </c>
      <c r="O83" s="8">
        <v>0</v>
      </c>
    </row>
    <row r="84" spans="1:15" ht="15.75">
      <c r="A84" s="87"/>
      <c r="B84" s="75" t="s">
        <v>96</v>
      </c>
      <c r="C84" s="75"/>
      <c r="D84" s="14">
        <f>زنجان!D84+طارم!D84+ابهر!D84+خرمدره!D84+خدابنده!D84+سلطانیه!D84+ایجرود!D84+ماهنشان!D84</f>
        <v>47.370000000000005</v>
      </c>
      <c r="E84" s="8">
        <f>زنجان!E84+طارم!E84+ابهر!E84+خرمدره!E84+خدابنده!E84+سلطانیه!E84+ایجرود!E84+ماهنشان!E84</f>
        <v>0</v>
      </c>
      <c r="F84" s="14">
        <f t="shared" si="40"/>
        <v>47.370000000000005</v>
      </c>
      <c r="G84" s="14">
        <f>زنجان!G84+طارم!G84+ابهر!G84+خرمدره!G84+خدابنده!G84+سلطانیه!G84+ایجرود!G84+ماهنشان!G84</f>
        <v>75.239999999999995</v>
      </c>
      <c r="H84" s="8">
        <f>زنجان!H84+طارم!H84+ابهر!H84+خرمدره!H84+خدابنده!H84+سلطانیه!H84+ایجرود!H84+ماهنشان!H84</f>
        <v>0</v>
      </c>
      <c r="I84" s="14">
        <f t="shared" si="41"/>
        <v>75.239999999999995</v>
      </c>
      <c r="J84" s="14">
        <f t="shared" si="39"/>
        <v>122.61</v>
      </c>
      <c r="K84" s="47">
        <f>زنجان!K84+طارم!K84+ابهر!K84+خرمدره!K84+خدابنده!K84+سلطانیه!K84+ایجرود!K84+ماهنشان!K84</f>
        <v>0.11402000000000001</v>
      </c>
      <c r="L84" s="8">
        <f>زنجان!L84+طارم!L84+ابهر!L84+خرمدره!L84+خدابنده!L84+سلطانیه!L84+ایجرود!L84+ماهنشان!L84</f>
        <v>0</v>
      </c>
      <c r="M84" s="47">
        <f t="shared" si="42"/>
        <v>0.11402000000000001</v>
      </c>
      <c r="N84" s="7">
        <f t="shared" si="43"/>
        <v>1.5154173312068051</v>
      </c>
      <c r="O84" s="8">
        <v>0</v>
      </c>
    </row>
    <row r="85" spans="1:15" ht="15.75">
      <c r="A85" s="87"/>
      <c r="B85" s="75" t="s">
        <v>97</v>
      </c>
      <c r="C85" s="75"/>
      <c r="D85" s="1">
        <f>زنجان!D85+طارم!D85+ابهر!D85+خرمدره!D85+خدابنده!D85+سلطانیه!D85+ایجرود!D85+ماهنشان!D85</f>
        <v>82.329999999999984</v>
      </c>
      <c r="E85" s="8">
        <f>زنجان!E85+طارم!E85+ابهر!E85+خرمدره!E85+خدابنده!E85+سلطانیه!E85+ایجرود!E85+ماهنشان!E85</f>
        <v>24.25</v>
      </c>
      <c r="F85" s="1">
        <f t="shared" si="40"/>
        <v>106.57999999999998</v>
      </c>
      <c r="G85" s="8">
        <f>زنجان!G85+طارم!G85+ابهر!G85+خرمدره!G85+خدابنده!G85+سلطانیه!G85+ایجرود!G85+ماهنشان!G85</f>
        <v>178.3</v>
      </c>
      <c r="H85" s="8">
        <f>زنجان!H85+طارم!H85+ابهر!H85+خرمدره!H85+خدابنده!H85+سلطانیه!H85+ایجرود!H85+ماهنشان!H85</f>
        <v>10.5</v>
      </c>
      <c r="I85" s="8">
        <f t="shared" si="41"/>
        <v>188.8</v>
      </c>
      <c r="J85" s="14">
        <f t="shared" si="39"/>
        <v>295.38</v>
      </c>
      <c r="K85" s="1">
        <f>زنجان!K85+طارم!K85+ابهر!K85+خرمدره!K85+خدابنده!K85+سلطانیه!K85+ایجرود!K85+ماهنشان!K85</f>
        <v>360.71999999999997</v>
      </c>
      <c r="L85" s="8">
        <f>زنجان!L85+طارم!L85+ابهر!L85+خرمدره!L85+خدابنده!L85+سلطانیه!L85+ایجرود!L85+ماهنشان!L85</f>
        <v>5.75</v>
      </c>
      <c r="M85" s="1">
        <f t="shared" si="42"/>
        <v>366.46999999999997</v>
      </c>
      <c r="N85" s="1">
        <f t="shared" si="43"/>
        <v>2023.1071228266965</v>
      </c>
      <c r="O85" s="1">
        <f t="shared" si="43"/>
        <v>547.61904761904771</v>
      </c>
    </row>
    <row r="86" spans="1:15" ht="15.75">
      <c r="A86" s="87"/>
      <c r="B86" s="89" t="s">
        <v>98</v>
      </c>
      <c r="C86" s="89"/>
      <c r="D86" s="48">
        <f>زنجان!D86+طارم!D86+ابهر!D86+خرمدره!D86+خدابنده!D86+سلطانیه!D86+ایجرود!D86+ماهنشان!D86</f>
        <v>10948</v>
      </c>
      <c r="E86" s="48">
        <f>زنجان!E86+طارم!E86+ابهر!E86+خرمدره!E86+خدابنده!E86+سلطانیه!E86+ایجرود!E86+ماهنشان!E86</f>
        <v>0</v>
      </c>
      <c r="F86" s="48">
        <f t="shared" si="40"/>
        <v>10948</v>
      </c>
      <c r="G86" s="48">
        <f>زنجان!G86+طارم!G86+ابهر!G86+خرمدره!G86+خدابنده!G86+سلطانیه!G86+ایجرود!G86+ماهنشان!G86</f>
        <v>0</v>
      </c>
      <c r="H86" s="48">
        <f>زنجان!H86+طارم!H86+ابهر!H86+خرمدره!H86+خدابنده!H86+سلطانیه!H86+ایجرود!H86+ماهنشان!H86</f>
        <v>0</v>
      </c>
      <c r="I86" s="48">
        <f t="shared" si="41"/>
        <v>0</v>
      </c>
      <c r="J86" s="48">
        <f t="shared" si="39"/>
        <v>10948</v>
      </c>
      <c r="K86" s="48">
        <f>زنجان!K86+طارم!K86+ابهر!K86+خرمدره!K86+خدابنده!K86+سلطانیه!K86+ایجرود!K86+ماهنشان!K86</f>
        <v>0</v>
      </c>
      <c r="L86" s="48">
        <f>زنجان!L86+طارم!L86+ابهر!L86+خرمدره!L86+خدابنده!L86+سلطانیه!L86+ایجرود!L86+ماهنشان!L86</f>
        <v>0</v>
      </c>
      <c r="M86" s="48">
        <f t="shared" si="42"/>
        <v>0</v>
      </c>
      <c r="N86" s="48">
        <v>0</v>
      </c>
      <c r="O86" s="48">
        <v>0</v>
      </c>
    </row>
    <row r="87" spans="1:15" ht="15.75">
      <c r="A87" s="87"/>
      <c r="B87" s="75" t="s">
        <v>99</v>
      </c>
      <c r="C87" s="75"/>
      <c r="D87" s="8">
        <f>زنجان!D87+طارم!D87+ابهر!D87+خرمدره!D87+خدابنده!D87+سلطانیه!D87+ایجرود!D87+ماهنشان!D87</f>
        <v>0</v>
      </c>
      <c r="E87" s="8">
        <f>زنجان!E87+طارم!E87+ابهر!E87+خرمدره!E87+خدابنده!E87+سلطانیه!E87+ایجرود!E87+ماهنشان!E87</f>
        <v>0</v>
      </c>
      <c r="F87" s="8">
        <f t="shared" si="40"/>
        <v>0</v>
      </c>
      <c r="G87" s="8">
        <f>زنجان!G87+طارم!G87+ابهر!G87+خرمدره!G87+خدابنده!G87+سلطانیه!G87+ایجرود!G87+ماهنشان!G87</f>
        <v>0</v>
      </c>
      <c r="H87" s="8">
        <f>زنجان!H87+طارم!H87+ابهر!H87+خرمدره!H87+خدابنده!H87+سلطانیه!H87+ایجرود!H87+ماهنشان!H87</f>
        <v>0</v>
      </c>
      <c r="I87" s="8">
        <f t="shared" si="41"/>
        <v>0</v>
      </c>
      <c r="J87" s="8">
        <f t="shared" si="39"/>
        <v>0</v>
      </c>
      <c r="K87" s="8">
        <f>زنجان!K87+طارم!K87+ابهر!K87+خرمدره!K87+خدابنده!K87+سلطانیه!K87+ایجرود!K87+ماهنشان!K87</f>
        <v>0</v>
      </c>
      <c r="L87" s="8">
        <f>زنجان!L87+طارم!L87+ابهر!L87+خرمدره!L87+خدابنده!L87+سلطانیه!L87+ایجرود!L87+ماهنشان!L87</f>
        <v>0</v>
      </c>
      <c r="M87" s="8">
        <f t="shared" si="42"/>
        <v>0</v>
      </c>
      <c r="N87" s="8">
        <v>0</v>
      </c>
      <c r="O87" s="8">
        <v>0</v>
      </c>
    </row>
    <row r="88" spans="1:15" ht="15.75">
      <c r="A88" s="87"/>
      <c r="B88" s="75" t="s">
        <v>100</v>
      </c>
      <c r="C88" s="75"/>
      <c r="D88" s="1">
        <f>زنجان!D88+طارم!D88+ابهر!D88+خرمدره!D88+خدابنده!D88+سلطانیه!D88+ایجرود!D88+ماهنشان!D88</f>
        <v>0</v>
      </c>
      <c r="E88" s="8">
        <f>زنجان!E88+طارم!E88+ابهر!E88+خرمدره!E88+خدابنده!E88+سلطانیه!E88+ایجرود!E88+ماهنشان!E88</f>
        <v>0</v>
      </c>
      <c r="F88" s="1">
        <f t="shared" si="40"/>
        <v>0</v>
      </c>
      <c r="G88" s="1">
        <f>زنجان!G88+طارم!G88+ابهر!G88+خرمدره!G88+خدابنده!G88+سلطانیه!G88+ایجرود!G88+ماهنشان!G88</f>
        <v>174.4</v>
      </c>
      <c r="H88" s="8">
        <f>زنجان!H88+طارم!H88+ابهر!H88+خرمدره!H88+خدابنده!H88+سلطانیه!H88+ایجرود!H88+ماهنشان!H88</f>
        <v>516.54999999999995</v>
      </c>
      <c r="I88" s="1">
        <f t="shared" si="41"/>
        <v>690.94999999999993</v>
      </c>
      <c r="J88" s="8">
        <f t="shared" si="39"/>
        <v>690.94999999999993</v>
      </c>
      <c r="K88" s="1">
        <f>زنجان!K88+طارم!K88+ابهر!K88+خرمدره!K88+خدابنده!K88+سلطانیه!K88+ایجرود!K88+ماهنشان!K88</f>
        <v>413.76799999999997</v>
      </c>
      <c r="L88" s="8">
        <f>زنجان!L88+طارم!L88+ابهر!L88+خرمدره!L88+خدابنده!L88+سلطانیه!L88+ایجرود!L88+ماهنشان!L88</f>
        <v>62.800000000000004</v>
      </c>
      <c r="M88" s="1">
        <f t="shared" si="42"/>
        <v>476.56799999999998</v>
      </c>
      <c r="N88" s="1">
        <f t="shared" si="43"/>
        <v>2372.5229357798162</v>
      </c>
      <c r="O88" s="1">
        <f t="shared" si="43"/>
        <v>121.57583970574002</v>
      </c>
    </row>
    <row r="89" spans="1:15" ht="15.75">
      <c r="A89" s="87"/>
      <c r="B89" s="75" t="s">
        <v>101</v>
      </c>
      <c r="C89" s="75"/>
      <c r="D89" s="8">
        <f>زنجان!D89+طارم!D89+ابهر!D89+خرمدره!D89+خدابنده!D89+سلطانیه!D89+ایجرود!D89+ماهنشان!D89</f>
        <v>0</v>
      </c>
      <c r="E89" s="8">
        <f>زنجان!E89+طارم!E89+ابهر!E89+خرمدره!E89+خدابنده!E89+سلطانیه!E89+ایجرود!E89+ماهنشان!E89</f>
        <v>0</v>
      </c>
      <c r="F89" s="8">
        <f t="shared" si="40"/>
        <v>0</v>
      </c>
      <c r="G89" s="47">
        <f>زنجان!G89+طارم!G89+ابهر!G89+خرمدره!G89+خدابنده!G89+سلطانیه!G89+ایجرود!G89+ماهنشان!G89</f>
        <v>10.186499999999999</v>
      </c>
      <c r="H89" s="8">
        <f>زنجان!H89+طارم!H89+ابهر!H89+خرمدره!H89+خدابنده!H89+سلطانیه!H89+ایجرود!H89+ماهنشان!H89</f>
        <v>0</v>
      </c>
      <c r="I89" s="47">
        <f t="shared" si="41"/>
        <v>10.186499999999999</v>
      </c>
      <c r="J89" s="47">
        <f t="shared" si="39"/>
        <v>10.186499999999999</v>
      </c>
      <c r="K89" s="8">
        <f>زنجان!K89+طارم!K89+ابهر!K89+خرمدره!K89+خدابنده!K89+سلطانیه!K89+ایجرود!K89+ماهنشان!K89</f>
        <v>2097.4079999999999</v>
      </c>
      <c r="L89" s="8">
        <f>زنجان!L89+طارم!L89+ابهر!L89+خرمدره!L89+خدابنده!L89+سلطانیه!L89+ایجرود!L89+ماهنشان!L89</f>
        <v>0</v>
      </c>
      <c r="M89" s="8">
        <f t="shared" si="42"/>
        <v>2097.4079999999999</v>
      </c>
      <c r="N89" s="1">
        <f t="shared" si="43"/>
        <v>205900.7509939626</v>
      </c>
      <c r="O89" s="8">
        <v>0</v>
      </c>
    </row>
    <row r="90" spans="1:15" ht="13.5" customHeight="1">
      <c r="A90" s="87"/>
      <c r="B90" s="75" t="s">
        <v>102</v>
      </c>
      <c r="C90" s="75"/>
      <c r="D90" s="8">
        <f>زنجان!D90+طارم!D90+ابهر!D90+خرمدره!D90+خدابنده!D90+سلطانیه!D90+ایجرود!D90+ماهنشان!D90</f>
        <v>0</v>
      </c>
      <c r="E90" s="8">
        <f>زنجان!E90+طارم!E90+ابهر!E90+خرمدره!E90+خدابنده!E90+سلطانیه!E90+ایجرود!E90+ماهنشان!E90</f>
        <v>0</v>
      </c>
      <c r="F90" s="8">
        <f t="shared" si="40"/>
        <v>0</v>
      </c>
      <c r="G90" s="8">
        <f>زنجان!G90+طارم!G90+ابهر!G90+خرمدره!G90+خدابنده!G90+سلطانیه!G90+ایجرود!G90+ماهنشان!G90</f>
        <v>0</v>
      </c>
      <c r="H90" s="8">
        <f>زنجان!H90+طارم!H90+ابهر!H90+خرمدره!H90+خدابنده!H90+سلطانیه!H90+ایجرود!H90+ماهنشان!H90</f>
        <v>0</v>
      </c>
      <c r="I90" s="8">
        <f t="shared" si="41"/>
        <v>0</v>
      </c>
      <c r="J90" s="8">
        <f t="shared" si="39"/>
        <v>0</v>
      </c>
      <c r="K90" s="1">
        <f>زنجان!K90+طارم!K90+ابهر!K90+خرمدره!K90+خدابنده!K90+سلطانیه!K90+ایجرود!K90+ماهنشان!K90</f>
        <v>0</v>
      </c>
      <c r="L90" s="8">
        <f>زنجان!L90+طارم!L90+ابهر!L90+خرمدره!L90+خدابنده!L90+سلطانیه!L90+ایجرود!L90+ماهنشان!L90</f>
        <v>0</v>
      </c>
      <c r="M90" s="1">
        <f t="shared" si="42"/>
        <v>0</v>
      </c>
      <c r="N90" s="8">
        <v>0</v>
      </c>
      <c r="O90" s="8">
        <v>0</v>
      </c>
    </row>
    <row r="91" spans="1:15" ht="15.75">
      <c r="A91" s="88"/>
      <c r="B91" s="76" t="s">
        <v>103</v>
      </c>
      <c r="C91" s="76"/>
      <c r="D91" s="2">
        <f>SUM(D82:D90)</f>
        <v>11089.7</v>
      </c>
      <c r="E91" s="9">
        <f t="shared" ref="E91:M91" si="44">SUM(E82:E90)</f>
        <v>24.25</v>
      </c>
      <c r="F91" s="2">
        <f t="shared" si="44"/>
        <v>11113.95</v>
      </c>
      <c r="G91" s="2">
        <f t="shared" si="44"/>
        <v>441.12650000000008</v>
      </c>
      <c r="H91" s="9">
        <f t="shared" si="44"/>
        <v>527.04999999999995</v>
      </c>
      <c r="I91" s="2">
        <f t="shared" si="44"/>
        <v>968.17650000000003</v>
      </c>
      <c r="J91" s="2">
        <f t="shared" si="44"/>
        <v>12082.1265</v>
      </c>
      <c r="K91" s="2">
        <f t="shared" si="44"/>
        <v>2888.5100199999997</v>
      </c>
      <c r="L91" s="9">
        <f t="shared" si="44"/>
        <v>68.550000000000011</v>
      </c>
      <c r="M91" s="2">
        <f t="shared" si="44"/>
        <v>2957.0600199999999</v>
      </c>
      <c r="N91" s="9">
        <f>K91/G91*1000</f>
        <v>6548.0310523171902</v>
      </c>
      <c r="O91" s="9">
        <v>0</v>
      </c>
    </row>
    <row r="92" spans="1:15" ht="15.75">
      <c r="A92" s="77" t="s">
        <v>104</v>
      </c>
      <c r="B92" s="78"/>
      <c r="C92" s="79"/>
      <c r="D92" s="27">
        <f t="shared" ref="D92:M92" si="45">D8+D18+D23+D31+D41+D57+D67+D81+D91</f>
        <v>24438.35</v>
      </c>
      <c r="E92" s="26">
        <f t="shared" si="45"/>
        <v>160.55000000000001</v>
      </c>
      <c r="F92" s="27">
        <f t="shared" si="45"/>
        <v>24598.9</v>
      </c>
      <c r="G92" s="27">
        <f t="shared" si="45"/>
        <v>59741.835699999996</v>
      </c>
      <c r="H92" s="26">
        <f t="shared" si="45"/>
        <v>1243.05</v>
      </c>
      <c r="I92" s="27">
        <f t="shared" si="45"/>
        <v>60984.885699999999</v>
      </c>
      <c r="J92" s="27">
        <f t="shared" si="45"/>
        <v>85583.785699999993</v>
      </c>
      <c r="K92" s="27">
        <f t="shared" si="45"/>
        <v>441988.18502000003</v>
      </c>
      <c r="L92" s="27">
        <f t="shared" si="45"/>
        <v>777.55</v>
      </c>
      <c r="M92" s="41">
        <f t="shared" si="45"/>
        <v>442765.73502000002</v>
      </c>
      <c r="N92" s="26">
        <f>K92/G92*1000</f>
        <v>7398.3027110095991</v>
      </c>
      <c r="O92" s="26">
        <f>L92/H92*1000</f>
        <v>625.51787940951681</v>
      </c>
    </row>
    <row r="93" spans="1:15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1" max="14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93"/>
  <sheetViews>
    <sheetView rightToLeft="1" topLeftCell="A73" zoomScaleNormal="100" workbookViewId="0">
      <selection activeCell="O92" sqref="O92"/>
    </sheetView>
  </sheetViews>
  <sheetFormatPr defaultRowHeight="15"/>
  <cols>
    <col min="1" max="1" width="4.7109375" customWidth="1"/>
    <col min="2" max="2" width="5" style="69" customWidth="1"/>
    <col min="3" max="3" width="13.85546875" style="69" customWidth="1"/>
    <col min="4" max="4" width="8" customWidth="1"/>
    <col min="5" max="5" width="8.7109375" customWidth="1"/>
    <col min="6" max="6" width="7.85546875" customWidth="1"/>
    <col min="7" max="7" width="8.7109375" customWidth="1"/>
    <col min="8" max="8" width="5.85546875" customWidth="1"/>
    <col min="9" max="9" width="8.5703125" customWidth="1"/>
    <col min="10" max="10" width="9.28515625" customWidth="1"/>
    <col min="11" max="11" width="9.85546875" customWidth="1"/>
    <col min="12" max="12" width="6.42578125" customWidth="1"/>
    <col min="13" max="13" width="9.85546875" customWidth="1"/>
    <col min="14" max="14" width="11.85546875" customWidth="1"/>
    <col min="15" max="15" width="9.28515625" customWidth="1"/>
  </cols>
  <sheetData>
    <row r="1" spans="1:15" ht="18.75">
      <c r="A1" s="90" t="s">
        <v>125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18" t="s">
        <v>7</v>
      </c>
      <c r="L3" s="18" t="s">
        <v>8</v>
      </c>
      <c r="M3" s="18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8">
        <v>68</v>
      </c>
      <c r="E4" s="8">
        <v>0</v>
      </c>
      <c r="F4" s="8">
        <f>SUM(D4:E4)</f>
        <v>68</v>
      </c>
      <c r="G4" s="8">
        <v>800</v>
      </c>
      <c r="H4" s="8">
        <v>0</v>
      </c>
      <c r="I4" s="8">
        <f>SUM(G4:H4)</f>
        <v>800</v>
      </c>
      <c r="J4" s="8">
        <f>I4+F4</f>
        <v>868</v>
      </c>
      <c r="K4" s="8">
        <v>12750</v>
      </c>
      <c r="L4" s="8">
        <v>0</v>
      </c>
      <c r="M4" s="8">
        <f>SUM(K4:L4)</f>
        <v>12750</v>
      </c>
      <c r="N4" s="8">
        <f>(K4/G4)*1000</f>
        <v>15937.5</v>
      </c>
      <c r="O4" s="8">
        <v>0</v>
      </c>
    </row>
    <row r="5" spans="1:15" ht="15.75">
      <c r="A5" s="87"/>
      <c r="B5" s="75" t="s">
        <v>12</v>
      </c>
      <c r="C5" s="75"/>
      <c r="D5" s="1">
        <v>52.5</v>
      </c>
      <c r="E5" s="8">
        <v>0</v>
      </c>
      <c r="F5" s="1">
        <f>SUM(D5:E5)</f>
        <v>52.5</v>
      </c>
      <c r="G5" s="8">
        <v>167</v>
      </c>
      <c r="H5" s="8">
        <v>0</v>
      </c>
      <c r="I5" s="8">
        <f t="shared" ref="I5:I30" si="0">SUM(G5:H5)</f>
        <v>167</v>
      </c>
      <c r="J5" s="1">
        <f>I5+F5</f>
        <v>219.5</v>
      </c>
      <c r="K5" s="8">
        <v>1430</v>
      </c>
      <c r="L5" s="8">
        <v>0</v>
      </c>
      <c r="M5" s="8">
        <f t="shared" ref="M5:M30" si="1">SUM(K5:L5)</f>
        <v>1430</v>
      </c>
      <c r="N5" s="8">
        <f>(K5/G5)*1000</f>
        <v>8562.8742514970054</v>
      </c>
      <c r="O5" s="8">
        <v>0</v>
      </c>
    </row>
    <row r="6" spans="1:15" ht="15.75">
      <c r="A6" s="87"/>
      <c r="B6" s="75" t="s">
        <v>13</v>
      </c>
      <c r="C6" s="75"/>
      <c r="D6" s="8">
        <v>15</v>
      </c>
      <c r="E6" s="8">
        <v>0</v>
      </c>
      <c r="F6" s="8">
        <f>SUM(D6:E6)</f>
        <v>15</v>
      </c>
      <c r="G6" s="8">
        <v>10</v>
      </c>
      <c r="H6" s="8">
        <v>0</v>
      </c>
      <c r="I6" s="8">
        <f t="shared" si="0"/>
        <v>10</v>
      </c>
      <c r="J6" s="8">
        <f>I6+F6</f>
        <v>25</v>
      </c>
      <c r="K6" s="8">
        <v>72</v>
      </c>
      <c r="L6" s="8">
        <v>0</v>
      </c>
      <c r="M6" s="8">
        <f t="shared" si="1"/>
        <v>72</v>
      </c>
      <c r="N6" s="8">
        <f>(K6/G6)*1000</f>
        <v>7200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>SUM(D7:E7)</f>
        <v>0</v>
      </c>
      <c r="G7" s="8">
        <v>0</v>
      </c>
      <c r="H7" s="8">
        <v>0</v>
      </c>
      <c r="I7" s="8">
        <f t="shared" si="0"/>
        <v>0</v>
      </c>
      <c r="J7" s="8">
        <f>I7+F7</f>
        <v>0</v>
      </c>
      <c r="K7" s="8">
        <v>0</v>
      </c>
      <c r="L7" s="8">
        <v>0</v>
      </c>
      <c r="M7" s="8">
        <f t="shared" si="1"/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9">
        <f>SUM(D4:D7)</f>
        <v>135.5</v>
      </c>
      <c r="E8" s="9">
        <f t="shared" ref="E8:M8" si="2">SUM(E4:E7)</f>
        <v>0</v>
      </c>
      <c r="F8" s="9">
        <f t="shared" si="2"/>
        <v>135.5</v>
      </c>
      <c r="G8" s="9">
        <f t="shared" si="2"/>
        <v>977</v>
      </c>
      <c r="H8" s="9">
        <f t="shared" si="2"/>
        <v>0</v>
      </c>
      <c r="I8" s="9">
        <f t="shared" si="2"/>
        <v>977</v>
      </c>
      <c r="J8" s="9">
        <f t="shared" si="2"/>
        <v>1112.5</v>
      </c>
      <c r="K8" s="9">
        <f t="shared" si="2"/>
        <v>14252</v>
      </c>
      <c r="L8" s="9">
        <f t="shared" si="2"/>
        <v>0</v>
      </c>
      <c r="M8" s="9">
        <f t="shared" si="2"/>
        <v>14252</v>
      </c>
      <c r="N8" s="9">
        <f>(K8/G8)*1000</f>
        <v>14587.512794268168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8">
        <v>9</v>
      </c>
      <c r="E9" s="8">
        <v>0</v>
      </c>
      <c r="F9" s="8">
        <f>SUM(D9:E9)</f>
        <v>9</v>
      </c>
      <c r="G9" s="8">
        <v>56</v>
      </c>
      <c r="H9" s="8">
        <v>0</v>
      </c>
      <c r="I9" s="8">
        <f t="shared" si="0"/>
        <v>56</v>
      </c>
      <c r="J9" s="8">
        <f t="shared" ref="J9:J17" si="3">I9+F9</f>
        <v>65</v>
      </c>
      <c r="K9" s="8">
        <v>280</v>
      </c>
      <c r="L9" s="8">
        <v>0</v>
      </c>
      <c r="M9" s="8">
        <f t="shared" si="1"/>
        <v>280</v>
      </c>
      <c r="N9" s="8">
        <f>(K9/G9)*1000</f>
        <v>5000</v>
      </c>
      <c r="O9" s="8">
        <v>0</v>
      </c>
    </row>
    <row r="10" spans="1:15" ht="15.75">
      <c r="A10" s="87"/>
      <c r="B10" s="75" t="s">
        <v>18</v>
      </c>
      <c r="C10" s="75"/>
      <c r="D10" s="8">
        <v>35</v>
      </c>
      <c r="E10" s="8">
        <v>0</v>
      </c>
      <c r="F10" s="8">
        <f t="shared" ref="F10:F17" si="4">SUM(D10:E10)</f>
        <v>35</v>
      </c>
      <c r="G10" s="8">
        <v>73</v>
      </c>
      <c r="H10" s="8">
        <v>0</v>
      </c>
      <c r="I10" s="8">
        <f t="shared" si="0"/>
        <v>73</v>
      </c>
      <c r="J10" s="8">
        <f t="shared" si="3"/>
        <v>108</v>
      </c>
      <c r="K10" s="8">
        <v>213</v>
      </c>
      <c r="L10" s="8">
        <v>0</v>
      </c>
      <c r="M10" s="8">
        <f t="shared" si="1"/>
        <v>213</v>
      </c>
      <c r="N10" s="8">
        <f t="shared" ref="N10:N17" si="5">(K10/G10)*1000</f>
        <v>2917.8082191780823</v>
      </c>
      <c r="O10" s="8">
        <v>0</v>
      </c>
    </row>
    <row r="11" spans="1:15" ht="15.75">
      <c r="A11" s="87"/>
      <c r="B11" s="75" t="s">
        <v>19</v>
      </c>
      <c r="C11" s="75"/>
      <c r="D11" s="8">
        <v>10</v>
      </c>
      <c r="E11" s="8">
        <v>0</v>
      </c>
      <c r="F11" s="8">
        <f t="shared" si="4"/>
        <v>10</v>
      </c>
      <c r="G11" s="8">
        <v>9</v>
      </c>
      <c r="H11" s="8">
        <v>0</v>
      </c>
      <c r="I11" s="8">
        <f t="shared" si="0"/>
        <v>9</v>
      </c>
      <c r="J11" s="8">
        <f t="shared" si="3"/>
        <v>19</v>
      </c>
      <c r="K11" s="8">
        <v>22</v>
      </c>
      <c r="L11" s="8">
        <v>0</v>
      </c>
      <c r="M11" s="8">
        <f t="shared" si="1"/>
        <v>22</v>
      </c>
      <c r="N11" s="8">
        <f t="shared" si="5"/>
        <v>2444.4444444444448</v>
      </c>
      <c r="O11" s="8">
        <v>0</v>
      </c>
    </row>
    <row r="12" spans="1:15" ht="15.75">
      <c r="A12" s="87"/>
      <c r="B12" s="75" t="s">
        <v>20</v>
      </c>
      <c r="C12" s="75"/>
      <c r="D12" s="8">
        <v>19</v>
      </c>
      <c r="E12" s="8">
        <v>0</v>
      </c>
      <c r="F12" s="8">
        <f t="shared" si="4"/>
        <v>19</v>
      </c>
      <c r="G12" s="8">
        <v>70</v>
      </c>
      <c r="H12" s="8">
        <v>0</v>
      </c>
      <c r="I12" s="8">
        <f t="shared" si="0"/>
        <v>70</v>
      </c>
      <c r="J12" s="8">
        <f t="shared" si="3"/>
        <v>89</v>
      </c>
      <c r="K12" s="8">
        <v>157</v>
      </c>
      <c r="L12" s="8">
        <v>0</v>
      </c>
      <c r="M12" s="8">
        <f t="shared" si="1"/>
        <v>157</v>
      </c>
      <c r="N12" s="8">
        <f t="shared" si="5"/>
        <v>2242.8571428571427</v>
      </c>
      <c r="O12" s="8">
        <v>0</v>
      </c>
    </row>
    <row r="13" spans="1:15" ht="15.75">
      <c r="A13" s="87"/>
      <c r="B13" s="75" t="s">
        <v>21</v>
      </c>
      <c r="C13" s="75"/>
      <c r="D13" s="8">
        <v>76</v>
      </c>
      <c r="E13" s="8">
        <v>0</v>
      </c>
      <c r="F13" s="8">
        <f t="shared" si="4"/>
        <v>76</v>
      </c>
      <c r="G13" s="8">
        <v>445</v>
      </c>
      <c r="H13" s="8">
        <v>0</v>
      </c>
      <c r="I13" s="8">
        <f t="shared" si="0"/>
        <v>445</v>
      </c>
      <c r="J13" s="8">
        <f t="shared" si="3"/>
        <v>521</v>
      </c>
      <c r="K13" s="8">
        <v>8040</v>
      </c>
      <c r="L13" s="8">
        <v>0</v>
      </c>
      <c r="M13" s="8">
        <f t="shared" si="1"/>
        <v>8040</v>
      </c>
      <c r="N13" s="8">
        <f t="shared" si="5"/>
        <v>18067.415730337078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4"/>
        <v>0</v>
      </c>
      <c r="G14" s="8">
        <v>22</v>
      </c>
      <c r="H14" s="8">
        <v>0</v>
      </c>
      <c r="I14" s="8">
        <f t="shared" si="0"/>
        <v>22</v>
      </c>
      <c r="J14" s="8">
        <f t="shared" si="3"/>
        <v>22</v>
      </c>
      <c r="K14" s="8">
        <v>125</v>
      </c>
      <c r="L14" s="8">
        <v>0</v>
      </c>
      <c r="M14" s="8">
        <f t="shared" si="1"/>
        <v>125</v>
      </c>
      <c r="N14" s="8">
        <f t="shared" si="5"/>
        <v>5681.818181818182</v>
      </c>
      <c r="O14" s="8">
        <v>0</v>
      </c>
    </row>
    <row r="15" spans="1:15" ht="15.75">
      <c r="A15" s="87"/>
      <c r="B15" s="75" t="s">
        <v>23</v>
      </c>
      <c r="C15" s="75"/>
      <c r="D15" s="8">
        <v>25</v>
      </c>
      <c r="E15" s="8">
        <v>0</v>
      </c>
      <c r="F15" s="8">
        <f t="shared" si="4"/>
        <v>25</v>
      </c>
      <c r="G15" s="8">
        <v>77</v>
      </c>
      <c r="H15" s="8">
        <v>0</v>
      </c>
      <c r="I15" s="8">
        <f t="shared" si="0"/>
        <v>77</v>
      </c>
      <c r="J15" s="8">
        <f t="shared" si="3"/>
        <v>102</v>
      </c>
      <c r="K15" s="8">
        <v>224</v>
      </c>
      <c r="L15" s="8">
        <v>0</v>
      </c>
      <c r="M15" s="8">
        <f t="shared" si="1"/>
        <v>224</v>
      </c>
      <c r="N15" s="8">
        <f t="shared" si="5"/>
        <v>2909.090909090909</v>
      </c>
      <c r="O15" s="8">
        <v>0</v>
      </c>
    </row>
    <row r="16" spans="1:15" ht="15.75">
      <c r="A16" s="87"/>
      <c r="B16" s="75" t="s">
        <v>24</v>
      </c>
      <c r="C16" s="75"/>
      <c r="D16" s="8">
        <v>45</v>
      </c>
      <c r="E16" s="8">
        <v>0</v>
      </c>
      <c r="F16" s="8">
        <f t="shared" si="4"/>
        <v>45</v>
      </c>
      <c r="G16" s="8">
        <v>224</v>
      </c>
      <c r="H16" s="8">
        <v>0</v>
      </c>
      <c r="I16" s="8">
        <f t="shared" si="0"/>
        <v>224</v>
      </c>
      <c r="J16" s="8">
        <f t="shared" si="3"/>
        <v>269</v>
      </c>
      <c r="K16" s="8">
        <v>1800</v>
      </c>
      <c r="L16" s="8">
        <v>0</v>
      </c>
      <c r="M16" s="8">
        <f t="shared" si="1"/>
        <v>1800</v>
      </c>
      <c r="N16" s="8">
        <f t="shared" si="5"/>
        <v>8035.7142857142862</v>
      </c>
      <c r="O16" s="8">
        <v>0</v>
      </c>
    </row>
    <row r="17" spans="1:15" ht="15.75">
      <c r="A17" s="87"/>
      <c r="B17" s="75" t="s">
        <v>25</v>
      </c>
      <c r="C17" s="75"/>
      <c r="D17" s="8">
        <v>13</v>
      </c>
      <c r="E17" s="8">
        <v>0</v>
      </c>
      <c r="F17" s="8">
        <f t="shared" si="4"/>
        <v>13</v>
      </c>
      <c r="G17" s="8">
        <v>16</v>
      </c>
      <c r="H17" s="8">
        <v>0</v>
      </c>
      <c r="I17" s="8">
        <f t="shared" si="0"/>
        <v>16</v>
      </c>
      <c r="J17" s="8">
        <f t="shared" si="3"/>
        <v>29</v>
      </c>
      <c r="K17" s="8">
        <v>48</v>
      </c>
      <c r="L17" s="8">
        <v>0</v>
      </c>
      <c r="M17" s="8">
        <f t="shared" si="1"/>
        <v>48</v>
      </c>
      <c r="N17" s="8">
        <f t="shared" si="5"/>
        <v>3000</v>
      </c>
      <c r="O17" s="8">
        <v>0</v>
      </c>
    </row>
    <row r="18" spans="1:15" ht="15.75">
      <c r="A18" s="88"/>
      <c r="B18" s="76" t="s">
        <v>26</v>
      </c>
      <c r="C18" s="76"/>
      <c r="D18" s="9">
        <f>SUM(D9:D17)</f>
        <v>232</v>
      </c>
      <c r="E18" s="9">
        <f t="shared" ref="E18:M18" si="6">SUM(E9:E17)</f>
        <v>0</v>
      </c>
      <c r="F18" s="9">
        <f t="shared" si="6"/>
        <v>232</v>
      </c>
      <c r="G18" s="9">
        <f t="shared" si="6"/>
        <v>992</v>
      </c>
      <c r="H18" s="9">
        <f t="shared" si="6"/>
        <v>0</v>
      </c>
      <c r="I18" s="9">
        <f t="shared" si="6"/>
        <v>992</v>
      </c>
      <c r="J18" s="9">
        <f t="shared" si="6"/>
        <v>1224</v>
      </c>
      <c r="K18" s="9">
        <f t="shared" si="6"/>
        <v>10909</v>
      </c>
      <c r="L18" s="9">
        <f t="shared" si="6"/>
        <v>0</v>
      </c>
      <c r="M18" s="9">
        <f t="shared" si="6"/>
        <v>10909</v>
      </c>
      <c r="N18" s="9">
        <f>(K18/G18)*1000</f>
        <v>10996.975806451612</v>
      </c>
      <c r="O18" s="9">
        <v>0</v>
      </c>
    </row>
    <row r="19" spans="1:15" ht="15.75">
      <c r="A19" s="87" t="s">
        <v>27</v>
      </c>
      <c r="B19" s="75" t="s">
        <v>28</v>
      </c>
      <c r="C19" s="75"/>
      <c r="D19" s="8">
        <v>248</v>
      </c>
      <c r="E19" s="8">
        <v>0</v>
      </c>
      <c r="F19" s="8">
        <f>SUM(D19:E19)</f>
        <v>248</v>
      </c>
      <c r="G19" s="8">
        <v>7369</v>
      </c>
      <c r="H19" s="8">
        <v>16</v>
      </c>
      <c r="I19" s="8">
        <f t="shared" si="0"/>
        <v>7385</v>
      </c>
      <c r="J19" s="8">
        <f>I19+F19</f>
        <v>7633</v>
      </c>
      <c r="K19" s="8">
        <v>59965</v>
      </c>
      <c r="L19" s="8">
        <v>35</v>
      </c>
      <c r="M19" s="8">
        <f t="shared" si="1"/>
        <v>60000</v>
      </c>
      <c r="N19" s="8">
        <f>(K19/G19)*1000</f>
        <v>8137.4677703894686</v>
      </c>
      <c r="O19" s="8">
        <f>(L19/H19)*1000</f>
        <v>2187.5</v>
      </c>
    </row>
    <row r="20" spans="1:15" ht="15.75">
      <c r="A20" s="87"/>
      <c r="B20" s="75" t="s">
        <v>29</v>
      </c>
      <c r="C20" s="75"/>
      <c r="D20" s="8">
        <v>3</v>
      </c>
      <c r="E20" s="8">
        <v>0</v>
      </c>
      <c r="F20" s="8">
        <f>SUM(D20:E20)</f>
        <v>3</v>
      </c>
      <c r="G20" s="8">
        <v>4</v>
      </c>
      <c r="H20" s="8">
        <v>0</v>
      </c>
      <c r="I20" s="8">
        <f t="shared" si="0"/>
        <v>4</v>
      </c>
      <c r="J20" s="8">
        <f>I20+F20</f>
        <v>7</v>
      </c>
      <c r="K20" s="8">
        <v>12</v>
      </c>
      <c r="L20" s="8">
        <v>0</v>
      </c>
      <c r="M20" s="8">
        <f t="shared" si="1"/>
        <v>12</v>
      </c>
      <c r="N20" s="8">
        <f>(K20/G20)*1000</f>
        <v>3000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>SUM(D21:E21)</f>
        <v>0</v>
      </c>
      <c r="G21" s="8">
        <v>0</v>
      </c>
      <c r="H21" s="8">
        <v>0</v>
      </c>
      <c r="I21" s="8">
        <f t="shared" si="0"/>
        <v>0</v>
      </c>
      <c r="J21" s="8">
        <f>I21+F21</f>
        <v>0</v>
      </c>
      <c r="K21" s="8">
        <v>0</v>
      </c>
      <c r="L21" s="8">
        <v>0</v>
      </c>
      <c r="M21" s="8">
        <f t="shared" si="1"/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>SUM(D22:E22)</f>
        <v>0</v>
      </c>
      <c r="G22" s="8">
        <v>0</v>
      </c>
      <c r="H22" s="8">
        <v>0</v>
      </c>
      <c r="I22" s="8">
        <f t="shared" si="0"/>
        <v>0</v>
      </c>
      <c r="J22" s="8">
        <f>I22+F22</f>
        <v>0</v>
      </c>
      <c r="K22" s="8">
        <v>0</v>
      </c>
      <c r="L22" s="8">
        <v>0</v>
      </c>
      <c r="M22" s="8">
        <f t="shared" si="1"/>
        <v>0</v>
      </c>
      <c r="N22" s="8">
        <v>0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251</v>
      </c>
      <c r="E23" s="9">
        <f t="shared" ref="E23:M23" si="7">SUM(E19:E22)</f>
        <v>0</v>
      </c>
      <c r="F23" s="9">
        <f t="shared" si="7"/>
        <v>251</v>
      </c>
      <c r="G23" s="9">
        <f t="shared" si="7"/>
        <v>7373</v>
      </c>
      <c r="H23" s="9">
        <f t="shared" si="7"/>
        <v>16</v>
      </c>
      <c r="I23" s="9">
        <f t="shared" si="7"/>
        <v>7389</v>
      </c>
      <c r="J23" s="9">
        <f t="shared" si="7"/>
        <v>7640</v>
      </c>
      <c r="K23" s="9">
        <f t="shared" si="7"/>
        <v>59977</v>
      </c>
      <c r="L23" s="9">
        <f t="shared" si="7"/>
        <v>35</v>
      </c>
      <c r="M23" s="9">
        <f t="shared" si="7"/>
        <v>60012</v>
      </c>
      <c r="N23" s="9">
        <f>(K23/G23)*1000</f>
        <v>8134.6805913468061</v>
      </c>
      <c r="O23" s="9">
        <f>(L23/H23)*1000</f>
        <v>2187.5</v>
      </c>
    </row>
    <row r="24" spans="1:15" ht="15.75">
      <c r="A24" s="87" t="s">
        <v>33</v>
      </c>
      <c r="B24" s="75" t="s">
        <v>34</v>
      </c>
      <c r="C24" s="75"/>
      <c r="D24" s="8">
        <v>4</v>
      </c>
      <c r="E24" s="8">
        <v>0</v>
      </c>
      <c r="F24" s="8">
        <f>SUM(D24:E24)</f>
        <v>4</v>
      </c>
      <c r="G24" s="8">
        <v>0</v>
      </c>
      <c r="H24" s="8">
        <v>0</v>
      </c>
      <c r="I24" s="8">
        <f t="shared" si="0"/>
        <v>0</v>
      </c>
      <c r="J24" s="8">
        <f>I24+F24</f>
        <v>4</v>
      </c>
      <c r="K24" s="8">
        <v>0</v>
      </c>
      <c r="L24" s="8">
        <v>0</v>
      </c>
      <c r="M24" s="8">
        <f t="shared" si="1"/>
        <v>0</v>
      </c>
      <c r="N24" s="8">
        <v>0</v>
      </c>
      <c r="O24" s="8">
        <v>0</v>
      </c>
    </row>
    <row r="25" spans="1:15" ht="15.75">
      <c r="A25" s="87"/>
      <c r="B25" s="75" t="s">
        <v>35</v>
      </c>
      <c r="C25" s="75"/>
      <c r="D25" s="8">
        <v>186</v>
      </c>
      <c r="E25" s="8">
        <v>28</v>
      </c>
      <c r="F25" s="8">
        <f t="shared" ref="F25:F30" si="8">SUM(D25:E25)</f>
        <v>214</v>
      </c>
      <c r="G25" s="8">
        <v>230</v>
      </c>
      <c r="H25" s="8">
        <v>40</v>
      </c>
      <c r="I25" s="8">
        <f t="shared" si="0"/>
        <v>270</v>
      </c>
      <c r="J25" s="8">
        <f t="shared" ref="J25:J30" si="9">I25+F25</f>
        <v>484</v>
      </c>
      <c r="K25" s="8">
        <v>159</v>
      </c>
      <c r="L25" s="8">
        <v>20</v>
      </c>
      <c r="M25" s="8">
        <f t="shared" si="1"/>
        <v>179</v>
      </c>
      <c r="N25" s="8">
        <f>(K25/G25)*1000</f>
        <v>691.304347826087</v>
      </c>
      <c r="O25" s="8">
        <f t="shared" ref="N25:O28" si="10">(L25/H25)*1000</f>
        <v>500</v>
      </c>
    </row>
    <row r="26" spans="1:15" ht="15.75">
      <c r="A26" s="87"/>
      <c r="B26" s="75" t="s">
        <v>36</v>
      </c>
      <c r="C26" s="75"/>
      <c r="D26" s="8">
        <v>220</v>
      </c>
      <c r="E26" s="8">
        <v>0</v>
      </c>
      <c r="F26" s="8">
        <f t="shared" si="8"/>
        <v>220</v>
      </c>
      <c r="G26" s="8">
        <v>772</v>
      </c>
      <c r="H26" s="8">
        <v>0</v>
      </c>
      <c r="I26" s="8">
        <f t="shared" si="0"/>
        <v>772</v>
      </c>
      <c r="J26" s="8">
        <f t="shared" si="9"/>
        <v>992</v>
      </c>
      <c r="K26" s="8">
        <v>785</v>
      </c>
      <c r="L26" s="8">
        <v>0</v>
      </c>
      <c r="M26" s="8">
        <f t="shared" si="1"/>
        <v>785</v>
      </c>
      <c r="N26" s="8">
        <f t="shared" si="10"/>
        <v>1016.8393782383421</v>
      </c>
      <c r="O26" s="8">
        <v>0</v>
      </c>
    </row>
    <row r="27" spans="1:15" ht="15.75">
      <c r="A27" s="87"/>
      <c r="B27" s="75" t="s">
        <v>37</v>
      </c>
      <c r="C27" s="75"/>
      <c r="D27" s="8">
        <v>3</v>
      </c>
      <c r="E27" s="8">
        <v>0</v>
      </c>
      <c r="F27" s="8">
        <f t="shared" si="8"/>
        <v>3</v>
      </c>
      <c r="G27" s="8">
        <v>2</v>
      </c>
      <c r="H27" s="8">
        <v>0</v>
      </c>
      <c r="I27" s="8">
        <f t="shared" si="0"/>
        <v>2</v>
      </c>
      <c r="J27" s="1">
        <f t="shared" si="9"/>
        <v>5</v>
      </c>
      <c r="K27" s="1">
        <v>1.7</v>
      </c>
      <c r="L27" s="8">
        <v>0</v>
      </c>
      <c r="M27" s="1">
        <f t="shared" si="1"/>
        <v>1.7</v>
      </c>
      <c r="N27" s="8">
        <f t="shared" si="10"/>
        <v>850</v>
      </c>
      <c r="O27" s="8">
        <v>0</v>
      </c>
    </row>
    <row r="28" spans="1:15" ht="15.75">
      <c r="A28" s="87"/>
      <c r="B28" s="75" t="s">
        <v>38</v>
      </c>
      <c r="C28" s="75"/>
      <c r="D28" s="8">
        <v>13</v>
      </c>
      <c r="E28" s="8">
        <v>0</v>
      </c>
      <c r="F28" s="8">
        <f t="shared" si="8"/>
        <v>13</v>
      </c>
      <c r="G28" s="8">
        <v>12</v>
      </c>
      <c r="H28" s="8">
        <v>0</v>
      </c>
      <c r="I28" s="8">
        <f t="shared" si="0"/>
        <v>12</v>
      </c>
      <c r="J28" s="8">
        <f t="shared" si="9"/>
        <v>25</v>
      </c>
      <c r="K28" s="1">
        <v>21</v>
      </c>
      <c r="L28" s="8">
        <v>0</v>
      </c>
      <c r="M28" s="1">
        <f t="shared" si="1"/>
        <v>21</v>
      </c>
      <c r="N28" s="8">
        <f t="shared" si="10"/>
        <v>1750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8"/>
        <v>0</v>
      </c>
      <c r="G29" s="8">
        <v>0</v>
      </c>
      <c r="H29" s="8">
        <v>0</v>
      </c>
      <c r="I29" s="8">
        <f t="shared" si="0"/>
        <v>0</v>
      </c>
      <c r="J29" s="8">
        <f t="shared" si="9"/>
        <v>0</v>
      </c>
      <c r="K29" s="8">
        <v>0</v>
      </c>
      <c r="L29" s="8">
        <v>0</v>
      </c>
      <c r="M29" s="8">
        <f t="shared" si="1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f t="shared" si="8"/>
        <v>0</v>
      </c>
      <c r="G30" s="8">
        <v>0</v>
      </c>
      <c r="H30" s="8">
        <v>0</v>
      </c>
      <c r="I30" s="8">
        <f t="shared" si="0"/>
        <v>0</v>
      </c>
      <c r="J30" s="8">
        <f t="shared" si="9"/>
        <v>0</v>
      </c>
      <c r="K30" s="8">
        <v>0</v>
      </c>
      <c r="L30" s="8">
        <v>0</v>
      </c>
      <c r="M30" s="8">
        <f t="shared" si="1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426</v>
      </c>
      <c r="E31" s="9">
        <f t="shared" ref="E31:M31" si="11">SUM(E24:E30)</f>
        <v>28</v>
      </c>
      <c r="F31" s="9">
        <f t="shared" si="11"/>
        <v>454</v>
      </c>
      <c r="G31" s="9">
        <f t="shared" si="11"/>
        <v>1016</v>
      </c>
      <c r="H31" s="9">
        <f t="shared" si="11"/>
        <v>40</v>
      </c>
      <c r="I31" s="9">
        <f t="shared" si="11"/>
        <v>1056</v>
      </c>
      <c r="J31" s="9">
        <f t="shared" si="11"/>
        <v>1510</v>
      </c>
      <c r="K31" s="9">
        <f t="shared" si="11"/>
        <v>966.7</v>
      </c>
      <c r="L31" s="9">
        <f t="shared" si="11"/>
        <v>20</v>
      </c>
      <c r="M31" s="9">
        <f t="shared" si="11"/>
        <v>986.7</v>
      </c>
      <c r="N31" s="9">
        <f>(K31/G31)*1000</f>
        <v>951.47637795275602</v>
      </c>
      <c r="O31" s="9">
        <f>(L31/H31)*1000</f>
        <v>500</v>
      </c>
    </row>
    <row r="32" spans="1:15" ht="18.75">
      <c r="A32" s="90" t="s">
        <v>126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18" t="s">
        <v>7</v>
      </c>
      <c r="L34" s="18" t="s">
        <v>8</v>
      </c>
      <c r="M34" s="18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8">
        <v>0</v>
      </c>
      <c r="E35" s="8">
        <v>0</v>
      </c>
      <c r="F35" s="8">
        <f t="shared" ref="F35:F40" si="12">SUM(D35:E35)</f>
        <v>0</v>
      </c>
      <c r="G35" s="8">
        <v>0</v>
      </c>
      <c r="H35" s="8">
        <v>0</v>
      </c>
      <c r="I35" s="8">
        <f t="shared" ref="I35:I40" si="13">SUM(G35:H35)</f>
        <v>0</v>
      </c>
      <c r="J35" s="8">
        <f t="shared" ref="J35:J40" si="14">I35+F35</f>
        <v>0</v>
      </c>
      <c r="K35" s="8">
        <v>0</v>
      </c>
      <c r="L35" s="8">
        <v>0</v>
      </c>
      <c r="M35" s="8">
        <f t="shared" ref="M35:M40" si="15">SUM(K35:L35)</f>
        <v>0</v>
      </c>
      <c r="N35" s="8">
        <v>0</v>
      </c>
      <c r="O35" s="8">
        <v>0</v>
      </c>
    </row>
    <row r="36" spans="1:15" ht="15.75">
      <c r="A36" s="87"/>
      <c r="B36" s="75" t="s">
        <v>44</v>
      </c>
      <c r="C36" s="75"/>
      <c r="D36" s="8">
        <v>0</v>
      </c>
      <c r="E36" s="8">
        <v>0</v>
      </c>
      <c r="F36" s="8">
        <v>0</v>
      </c>
      <c r="G36" s="1">
        <v>0.5</v>
      </c>
      <c r="H36" s="8">
        <v>0</v>
      </c>
      <c r="I36" s="1">
        <f t="shared" si="13"/>
        <v>0.5</v>
      </c>
      <c r="J36" s="1">
        <f t="shared" si="14"/>
        <v>0.5</v>
      </c>
      <c r="K36" s="1">
        <v>0.2</v>
      </c>
      <c r="L36" s="8">
        <v>0</v>
      </c>
      <c r="M36" s="1">
        <f t="shared" si="15"/>
        <v>0.2</v>
      </c>
      <c r="N36" s="8">
        <f t="shared" ref="N36" si="16">(K36/G36)*1000</f>
        <v>400</v>
      </c>
      <c r="O36" s="8">
        <v>0</v>
      </c>
    </row>
    <row r="37" spans="1:15" ht="15.75">
      <c r="A37" s="87"/>
      <c r="B37" s="75" t="s">
        <v>45</v>
      </c>
      <c r="C37" s="75"/>
      <c r="D37" s="8">
        <v>0</v>
      </c>
      <c r="E37" s="8">
        <v>0</v>
      </c>
      <c r="F37" s="8">
        <f t="shared" si="12"/>
        <v>0</v>
      </c>
      <c r="G37" s="8">
        <v>0</v>
      </c>
      <c r="H37" s="8">
        <v>0</v>
      </c>
      <c r="I37" s="8">
        <f t="shared" si="13"/>
        <v>0</v>
      </c>
      <c r="J37" s="8">
        <f t="shared" si="14"/>
        <v>0</v>
      </c>
      <c r="K37" s="8">
        <v>0</v>
      </c>
      <c r="L37" s="8">
        <v>0</v>
      </c>
      <c r="M37" s="8">
        <f t="shared" si="15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8">
        <v>0</v>
      </c>
      <c r="E38" s="8">
        <v>0</v>
      </c>
      <c r="F38" s="8">
        <f t="shared" si="12"/>
        <v>0</v>
      </c>
      <c r="G38" s="8">
        <v>0</v>
      </c>
      <c r="H38" s="8">
        <v>0</v>
      </c>
      <c r="I38" s="8">
        <f t="shared" si="13"/>
        <v>0</v>
      </c>
      <c r="J38" s="8">
        <f t="shared" si="14"/>
        <v>0</v>
      </c>
      <c r="K38" s="8">
        <v>0</v>
      </c>
      <c r="L38" s="8">
        <v>0</v>
      </c>
      <c r="M38" s="8">
        <f t="shared" si="15"/>
        <v>0</v>
      </c>
      <c r="N38" s="8">
        <v>0</v>
      </c>
      <c r="O38" s="8">
        <v>0</v>
      </c>
    </row>
    <row r="39" spans="1:15" ht="15.75">
      <c r="A39" s="87"/>
      <c r="B39" s="75" t="s">
        <v>47</v>
      </c>
      <c r="C39" s="75"/>
      <c r="D39" s="8">
        <v>10</v>
      </c>
      <c r="E39" s="8">
        <v>0</v>
      </c>
      <c r="F39" s="8">
        <f t="shared" si="12"/>
        <v>10</v>
      </c>
      <c r="G39" s="8">
        <v>27</v>
      </c>
      <c r="H39" s="8">
        <v>0</v>
      </c>
      <c r="I39" s="8">
        <f t="shared" si="13"/>
        <v>27</v>
      </c>
      <c r="J39" s="8">
        <f t="shared" si="14"/>
        <v>37</v>
      </c>
      <c r="K39" s="8">
        <v>25</v>
      </c>
      <c r="L39" s="8">
        <v>0</v>
      </c>
      <c r="M39" s="8">
        <f t="shared" si="15"/>
        <v>25</v>
      </c>
      <c r="N39" s="8">
        <f>(K39/G39)*1000</f>
        <v>925.92592592592598</v>
      </c>
      <c r="O39" s="8">
        <v>0</v>
      </c>
    </row>
    <row r="40" spans="1:15" ht="15.75">
      <c r="A40" s="87"/>
      <c r="B40" s="75" t="s">
        <v>48</v>
      </c>
      <c r="C40" s="75"/>
      <c r="D40" s="8">
        <v>0</v>
      </c>
      <c r="E40" s="8">
        <v>0</v>
      </c>
      <c r="F40" s="8">
        <f t="shared" si="12"/>
        <v>0</v>
      </c>
      <c r="G40" s="8">
        <v>0</v>
      </c>
      <c r="H40" s="8">
        <v>0</v>
      </c>
      <c r="I40" s="8">
        <f t="shared" si="13"/>
        <v>0</v>
      </c>
      <c r="J40" s="8">
        <f t="shared" si="14"/>
        <v>0</v>
      </c>
      <c r="K40" s="8">
        <v>0</v>
      </c>
      <c r="L40" s="8">
        <v>0</v>
      </c>
      <c r="M40" s="8">
        <f t="shared" si="15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9">
        <f>SUM(D35:D40)</f>
        <v>10</v>
      </c>
      <c r="E41" s="9">
        <f t="shared" ref="E41:O41" si="17">SUM(E35:E40)</f>
        <v>0</v>
      </c>
      <c r="F41" s="9">
        <f t="shared" si="17"/>
        <v>10</v>
      </c>
      <c r="G41" s="9">
        <f t="shared" si="17"/>
        <v>27.5</v>
      </c>
      <c r="H41" s="9">
        <f t="shared" si="17"/>
        <v>0</v>
      </c>
      <c r="I41" s="9">
        <f t="shared" si="17"/>
        <v>27.5</v>
      </c>
      <c r="J41" s="9">
        <f t="shared" si="17"/>
        <v>37.5</v>
      </c>
      <c r="K41" s="9">
        <f t="shared" si="17"/>
        <v>25.2</v>
      </c>
      <c r="L41" s="9">
        <f t="shared" si="17"/>
        <v>0</v>
      </c>
      <c r="M41" s="9">
        <f t="shared" si="17"/>
        <v>25.2</v>
      </c>
      <c r="N41" s="9">
        <f>(K41/G41)*1000</f>
        <v>916.36363636363637</v>
      </c>
      <c r="O41" s="9">
        <f t="shared" si="17"/>
        <v>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>SUM(D42:E42)</f>
        <v>0</v>
      </c>
      <c r="G42" s="8">
        <v>0</v>
      </c>
      <c r="H42" s="8">
        <v>0</v>
      </c>
      <c r="I42" s="8">
        <f>SUM(G42:H42)</f>
        <v>0</v>
      </c>
      <c r="J42" s="8">
        <f>I42+F42</f>
        <v>0</v>
      </c>
      <c r="K42" s="8">
        <v>0</v>
      </c>
      <c r="L42" s="8">
        <v>0</v>
      </c>
      <c r="M42" s="8">
        <f>SUM(K42:L42)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ref="F43:F49" si="18">SUM(D43:E43)</f>
        <v>0</v>
      </c>
      <c r="G43" s="8">
        <v>0</v>
      </c>
      <c r="H43" s="8">
        <v>0</v>
      </c>
      <c r="I43" s="8">
        <f t="shared" ref="I43:I49" si="19">SUM(G43:H43)</f>
        <v>0</v>
      </c>
      <c r="J43" s="8">
        <f t="shared" ref="J43:J49" si="20">I43+F43</f>
        <v>0</v>
      </c>
      <c r="K43" s="8">
        <v>0</v>
      </c>
      <c r="L43" s="8">
        <v>0</v>
      </c>
      <c r="M43" s="8">
        <f t="shared" ref="M43:M49" si="21">SUM(K43:L43)</f>
        <v>0</v>
      </c>
      <c r="N43" s="8">
        <v>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18"/>
        <v>0</v>
      </c>
      <c r="G44" s="8">
        <v>0</v>
      </c>
      <c r="H44" s="8">
        <v>0</v>
      </c>
      <c r="I44" s="8">
        <f t="shared" si="19"/>
        <v>0</v>
      </c>
      <c r="J44" s="8">
        <f t="shared" si="20"/>
        <v>0</v>
      </c>
      <c r="K44" s="8">
        <v>0</v>
      </c>
      <c r="L44" s="8">
        <v>0</v>
      </c>
      <c r="M44" s="8">
        <f t="shared" si="21"/>
        <v>0</v>
      </c>
      <c r="N44" s="8">
        <v>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18"/>
        <v>0</v>
      </c>
      <c r="G45" s="8">
        <v>0</v>
      </c>
      <c r="H45" s="8">
        <v>0</v>
      </c>
      <c r="I45" s="8">
        <f t="shared" si="19"/>
        <v>0</v>
      </c>
      <c r="J45" s="8">
        <f t="shared" si="20"/>
        <v>0</v>
      </c>
      <c r="K45" s="8">
        <v>0</v>
      </c>
      <c r="L45" s="8">
        <v>0</v>
      </c>
      <c r="M45" s="8">
        <f t="shared" si="21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18"/>
        <v>0</v>
      </c>
      <c r="G46" s="8">
        <v>0</v>
      </c>
      <c r="H46" s="8">
        <v>0</v>
      </c>
      <c r="I46" s="8">
        <f t="shared" si="19"/>
        <v>0</v>
      </c>
      <c r="J46" s="8">
        <f t="shared" si="20"/>
        <v>0</v>
      </c>
      <c r="K46" s="8">
        <v>0</v>
      </c>
      <c r="L46" s="8">
        <v>0</v>
      </c>
      <c r="M46" s="8">
        <f t="shared" si="21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18"/>
        <v>0</v>
      </c>
      <c r="G47" s="8">
        <v>0</v>
      </c>
      <c r="H47" s="8">
        <v>0</v>
      </c>
      <c r="I47" s="8">
        <f t="shared" si="19"/>
        <v>0</v>
      </c>
      <c r="J47" s="8">
        <f t="shared" si="20"/>
        <v>0</v>
      </c>
      <c r="K47" s="8">
        <v>0</v>
      </c>
      <c r="L47" s="8">
        <v>0</v>
      </c>
      <c r="M47" s="8">
        <f t="shared" si="21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18"/>
        <v>0</v>
      </c>
      <c r="G48" s="8">
        <v>0</v>
      </c>
      <c r="H48" s="8">
        <v>0</v>
      </c>
      <c r="I48" s="8">
        <f t="shared" si="19"/>
        <v>0</v>
      </c>
      <c r="J48" s="8">
        <f t="shared" si="20"/>
        <v>0</v>
      </c>
      <c r="K48" s="8">
        <v>0</v>
      </c>
      <c r="L48" s="8">
        <v>0</v>
      </c>
      <c r="M48" s="8">
        <f t="shared" si="21"/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18"/>
        <v>0</v>
      </c>
      <c r="G49" s="8">
        <v>0</v>
      </c>
      <c r="H49" s="8">
        <v>0</v>
      </c>
      <c r="I49" s="8">
        <f t="shared" si="19"/>
        <v>0</v>
      </c>
      <c r="J49" s="8">
        <f t="shared" si="20"/>
        <v>0</v>
      </c>
      <c r="K49" s="8">
        <v>0</v>
      </c>
      <c r="L49" s="8">
        <v>0</v>
      </c>
      <c r="M49" s="8">
        <f t="shared" si="21"/>
        <v>0</v>
      </c>
      <c r="N49" s="8">
        <v>0</v>
      </c>
      <c r="O49" s="8">
        <v>0</v>
      </c>
    </row>
    <row r="50" spans="1:15" ht="15.75">
      <c r="A50" s="102"/>
      <c r="B50" s="103"/>
      <c r="C50" s="3" t="s">
        <v>60</v>
      </c>
      <c r="D50" s="11">
        <f>SUM(D43:D49)</f>
        <v>0</v>
      </c>
      <c r="E50" s="11">
        <f t="shared" ref="E50:O50" si="22">SUM(E43:E49)</f>
        <v>0</v>
      </c>
      <c r="F50" s="11">
        <f t="shared" si="22"/>
        <v>0</v>
      </c>
      <c r="G50" s="11">
        <f t="shared" si="22"/>
        <v>0</v>
      </c>
      <c r="H50" s="11">
        <f t="shared" si="22"/>
        <v>0</v>
      </c>
      <c r="I50" s="11">
        <f t="shared" si="22"/>
        <v>0</v>
      </c>
      <c r="J50" s="11">
        <f t="shared" si="22"/>
        <v>0</v>
      </c>
      <c r="K50" s="11">
        <f t="shared" si="22"/>
        <v>0</v>
      </c>
      <c r="L50" s="11">
        <f t="shared" si="22"/>
        <v>0</v>
      </c>
      <c r="M50" s="11">
        <f t="shared" si="22"/>
        <v>0</v>
      </c>
      <c r="N50" s="11">
        <f>O420</f>
        <v>0</v>
      </c>
      <c r="O50" s="11">
        <f t="shared" si="22"/>
        <v>0</v>
      </c>
    </row>
    <row r="51" spans="1:15" ht="15.75">
      <c r="A51" s="87"/>
      <c r="B51" s="75" t="s">
        <v>61</v>
      </c>
      <c r="C51" s="75"/>
      <c r="D51" s="8">
        <v>0</v>
      </c>
      <c r="E51" s="8">
        <v>0</v>
      </c>
      <c r="F51" s="8">
        <f t="shared" ref="F51:F56" si="23">SUM(D51:E51)</f>
        <v>0</v>
      </c>
      <c r="G51" s="8">
        <v>0</v>
      </c>
      <c r="H51" s="8">
        <v>0</v>
      </c>
      <c r="I51" s="8">
        <f t="shared" ref="I51:I56" si="24">SUM(G51:H51)</f>
        <v>0</v>
      </c>
      <c r="J51" s="8">
        <f>I51+F51</f>
        <v>0</v>
      </c>
      <c r="K51" s="8">
        <v>0</v>
      </c>
      <c r="L51" s="8">
        <v>0</v>
      </c>
      <c r="M51" s="8">
        <f t="shared" ref="M51:M56" si="25">SUM(K51:L51)</f>
        <v>0</v>
      </c>
      <c r="N51" s="8">
        <v>0</v>
      </c>
      <c r="O51" s="8">
        <v>0</v>
      </c>
    </row>
    <row r="52" spans="1:15" ht="15.75">
      <c r="A52" s="87"/>
      <c r="B52" s="75" t="s">
        <v>62</v>
      </c>
      <c r="C52" s="75"/>
      <c r="D52" s="8">
        <v>0</v>
      </c>
      <c r="E52" s="8">
        <v>0</v>
      </c>
      <c r="F52" s="8">
        <f t="shared" si="23"/>
        <v>0</v>
      </c>
      <c r="G52" s="8">
        <v>0</v>
      </c>
      <c r="H52" s="8">
        <v>0</v>
      </c>
      <c r="I52" s="8">
        <f t="shared" si="24"/>
        <v>0</v>
      </c>
      <c r="J52" s="8">
        <f t="shared" ref="J52:J66" si="26">I52+F52</f>
        <v>0</v>
      </c>
      <c r="K52" s="8">
        <v>0</v>
      </c>
      <c r="L52" s="8">
        <v>0</v>
      </c>
      <c r="M52" s="8">
        <f t="shared" si="25"/>
        <v>0</v>
      </c>
      <c r="N52" s="8">
        <v>0</v>
      </c>
      <c r="O52" s="8">
        <v>0</v>
      </c>
    </row>
    <row r="53" spans="1:15" ht="15.75">
      <c r="A53" s="87"/>
      <c r="B53" s="75" t="s">
        <v>63</v>
      </c>
      <c r="C53" s="75"/>
      <c r="D53" s="8">
        <v>0</v>
      </c>
      <c r="E53" s="8">
        <v>0</v>
      </c>
      <c r="F53" s="8">
        <f t="shared" si="23"/>
        <v>0</v>
      </c>
      <c r="G53" s="8">
        <v>0</v>
      </c>
      <c r="H53" s="8">
        <v>0</v>
      </c>
      <c r="I53" s="8">
        <f t="shared" si="24"/>
        <v>0</v>
      </c>
      <c r="J53" s="8">
        <f t="shared" si="26"/>
        <v>0</v>
      </c>
      <c r="K53" s="8">
        <v>0</v>
      </c>
      <c r="L53" s="8">
        <v>0</v>
      </c>
      <c r="M53" s="8">
        <f t="shared" si="25"/>
        <v>0</v>
      </c>
      <c r="N53" s="8">
        <v>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 t="shared" si="23"/>
        <v>0</v>
      </c>
      <c r="G54" s="8">
        <v>0</v>
      </c>
      <c r="H54" s="8">
        <v>0</v>
      </c>
      <c r="I54" s="8">
        <f t="shared" si="24"/>
        <v>0</v>
      </c>
      <c r="J54" s="8">
        <f t="shared" si="26"/>
        <v>0</v>
      </c>
      <c r="K54" s="8">
        <v>0</v>
      </c>
      <c r="L54" s="8">
        <v>0</v>
      </c>
      <c r="M54" s="8">
        <f t="shared" si="25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 t="shared" si="23"/>
        <v>0</v>
      </c>
      <c r="G55" s="8">
        <v>0</v>
      </c>
      <c r="H55" s="8">
        <v>0</v>
      </c>
      <c r="I55" s="8">
        <f t="shared" si="24"/>
        <v>0</v>
      </c>
      <c r="J55" s="8">
        <f t="shared" si="26"/>
        <v>0</v>
      </c>
      <c r="K55" s="8">
        <v>0</v>
      </c>
      <c r="L55" s="8">
        <v>0</v>
      </c>
      <c r="M55" s="8">
        <f t="shared" si="25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0</v>
      </c>
      <c r="E56" s="8">
        <v>0</v>
      </c>
      <c r="F56" s="8">
        <f t="shared" si="23"/>
        <v>0</v>
      </c>
      <c r="G56" s="8">
        <v>0</v>
      </c>
      <c r="H56" s="8">
        <v>0</v>
      </c>
      <c r="I56" s="8">
        <f t="shared" si="24"/>
        <v>0</v>
      </c>
      <c r="J56" s="8">
        <f t="shared" si="26"/>
        <v>0</v>
      </c>
      <c r="K56" s="8">
        <v>0</v>
      </c>
      <c r="L56" s="8">
        <v>0</v>
      </c>
      <c r="M56" s="8">
        <f t="shared" si="25"/>
        <v>0</v>
      </c>
      <c r="N56" s="8">
        <v>0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O57" si="27">D42+D50+D51+D52+D53+D54+D55+D56</f>
        <v>0</v>
      </c>
      <c r="E57" s="9">
        <f t="shared" si="27"/>
        <v>0</v>
      </c>
      <c r="F57" s="9">
        <f t="shared" si="27"/>
        <v>0</v>
      </c>
      <c r="G57" s="9">
        <f t="shared" si="27"/>
        <v>0</v>
      </c>
      <c r="H57" s="9">
        <f t="shared" si="27"/>
        <v>0</v>
      </c>
      <c r="I57" s="9">
        <f t="shared" si="27"/>
        <v>0</v>
      </c>
      <c r="J57" s="9">
        <f t="shared" si="27"/>
        <v>0</v>
      </c>
      <c r="K57" s="9">
        <f t="shared" si="27"/>
        <v>0</v>
      </c>
      <c r="L57" s="9">
        <f t="shared" si="27"/>
        <v>0</v>
      </c>
      <c r="M57" s="9">
        <f t="shared" si="27"/>
        <v>0</v>
      </c>
      <c r="N57" s="9">
        <f t="shared" si="27"/>
        <v>0</v>
      </c>
      <c r="O57" s="9">
        <f t="shared" si="27"/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f>SUM(G58:H58)</f>
        <v>0</v>
      </c>
      <c r="J58" s="8">
        <f t="shared" si="26"/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f t="shared" si="26"/>
        <v>0</v>
      </c>
      <c r="K59" s="8">
        <v>0</v>
      </c>
      <c r="L59" s="8">
        <v>0</v>
      </c>
      <c r="M59" s="8">
        <f t="shared" ref="M59:M66" si="28">SUM(K59:L59)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ref="F59:F66" si="29">SUM(D60:E60)</f>
        <v>0</v>
      </c>
      <c r="G60" s="8">
        <v>0</v>
      </c>
      <c r="H60" s="8">
        <v>0</v>
      </c>
      <c r="I60" s="8">
        <f t="shared" ref="I59:I66" si="30">SUM(G60:H60)</f>
        <v>0</v>
      </c>
      <c r="J60" s="8">
        <f t="shared" si="26"/>
        <v>0</v>
      </c>
      <c r="K60" s="8">
        <v>0</v>
      </c>
      <c r="L60" s="8">
        <v>0</v>
      </c>
      <c r="M60" s="8">
        <f t="shared" si="28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29"/>
        <v>0</v>
      </c>
      <c r="G61" s="8">
        <v>0</v>
      </c>
      <c r="H61" s="8">
        <v>0</v>
      </c>
      <c r="I61" s="8">
        <f t="shared" si="30"/>
        <v>0</v>
      </c>
      <c r="J61" s="8">
        <f t="shared" si="26"/>
        <v>0</v>
      </c>
      <c r="K61" s="8">
        <v>0</v>
      </c>
      <c r="L61" s="8">
        <v>0</v>
      </c>
      <c r="M61" s="8">
        <f t="shared" si="28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29"/>
        <v>0</v>
      </c>
      <c r="G62" s="8">
        <v>0</v>
      </c>
      <c r="H62" s="8">
        <v>0</v>
      </c>
      <c r="I62" s="8">
        <f t="shared" si="30"/>
        <v>0</v>
      </c>
      <c r="J62" s="8">
        <f t="shared" si="26"/>
        <v>0</v>
      </c>
      <c r="K62" s="8">
        <v>0</v>
      </c>
      <c r="L62" s="8">
        <v>0</v>
      </c>
      <c r="M62" s="8">
        <f t="shared" si="28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29"/>
        <v>0</v>
      </c>
      <c r="G63" s="8">
        <v>0</v>
      </c>
      <c r="H63" s="8">
        <v>0</v>
      </c>
      <c r="I63" s="8">
        <f t="shared" si="30"/>
        <v>0</v>
      </c>
      <c r="J63" s="8">
        <f t="shared" si="26"/>
        <v>0</v>
      </c>
      <c r="K63" s="8">
        <v>0</v>
      </c>
      <c r="L63" s="8">
        <v>0</v>
      </c>
      <c r="M63" s="8">
        <f t="shared" si="28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29"/>
        <v>0</v>
      </c>
      <c r="G64" s="8">
        <v>0</v>
      </c>
      <c r="H64" s="8">
        <v>0</v>
      </c>
      <c r="I64" s="8">
        <f t="shared" si="30"/>
        <v>0</v>
      </c>
      <c r="J64" s="8">
        <f t="shared" si="26"/>
        <v>0</v>
      </c>
      <c r="K64" s="8">
        <v>0</v>
      </c>
      <c r="L64" s="8">
        <v>0</v>
      </c>
      <c r="M64" s="8">
        <f t="shared" si="28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29"/>
        <v>0</v>
      </c>
      <c r="G65" s="8">
        <v>0</v>
      </c>
      <c r="H65" s="8">
        <v>0</v>
      </c>
      <c r="I65" s="8">
        <f t="shared" si="30"/>
        <v>0</v>
      </c>
      <c r="J65" s="8">
        <f t="shared" si="26"/>
        <v>0</v>
      </c>
      <c r="K65" s="8">
        <v>0</v>
      </c>
      <c r="L65" s="8">
        <v>0</v>
      </c>
      <c r="M65" s="8">
        <f t="shared" si="28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29"/>
        <v>0</v>
      </c>
      <c r="G66" s="8">
        <v>0</v>
      </c>
      <c r="H66" s="8">
        <v>0</v>
      </c>
      <c r="I66" s="8">
        <f t="shared" si="30"/>
        <v>0</v>
      </c>
      <c r="J66" s="8">
        <f t="shared" si="26"/>
        <v>0</v>
      </c>
      <c r="K66" s="8">
        <v>0</v>
      </c>
      <c r="L66" s="8">
        <v>0</v>
      </c>
      <c r="M66" s="8">
        <f t="shared" si="28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f>SUM(D58:D66)</f>
        <v>0</v>
      </c>
      <c r="E67" s="9">
        <f t="shared" ref="E67:O67" si="31">SUM(E58:E66)</f>
        <v>0</v>
      </c>
      <c r="F67" s="9">
        <f t="shared" si="31"/>
        <v>0</v>
      </c>
      <c r="G67" s="9">
        <f t="shared" si="31"/>
        <v>0</v>
      </c>
      <c r="H67" s="9">
        <f t="shared" si="31"/>
        <v>0</v>
      </c>
      <c r="I67" s="9">
        <f t="shared" si="31"/>
        <v>0</v>
      </c>
      <c r="J67" s="9">
        <f t="shared" si="31"/>
        <v>0</v>
      </c>
      <c r="K67" s="9">
        <f t="shared" si="31"/>
        <v>0</v>
      </c>
      <c r="L67" s="9">
        <f t="shared" si="31"/>
        <v>0</v>
      </c>
      <c r="M67" s="9">
        <f t="shared" si="31"/>
        <v>0</v>
      </c>
      <c r="N67" s="9">
        <f t="shared" si="31"/>
        <v>0</v>
      </c>
      <c r="O67" s="9">
        <f t="shared" si="31"/>
        <v>0</v>
      </c>
    </row>
    <row r="68" spans="1:15" ht="18.75">
      <c r="A68" s="90" t="s">
        <v>127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18" t="s">
        <v>7</v>
      </c>
      <c r="L70" s="18" t="s">
        <v>8</v>
      </c>
      <c r="M70" s="18" t="s">
        <v>9</v>
      </c>
      <c r="N70" s="18" t="s">
        <v>7</v>
      </c>
      <c r="O70" s="18" t="s">
        <v>8</v>
      </c>
    </row>
    <row r="71" spans="1:15" ht="15.75">
      <c r="A71" s="80" t="s">
        <v>79</v>
      </c>
      <c r="B71" s="84" t="s">
        <v>80</v>
      </c>
      <c r="C71" s="68" t="s">
        <v>81</v>
      </c>
      <c r="D71" s="8">
        <v>0</v>
      </c>
      <c r="E71" s="8">
        <v>0</v>
      </c>
      <c r="F71" s="8">
        <f t="shared" ref="F71:F79" si="32">SUM(D71:E71)</f>
        <v>0</v>
      </c>
      <c r="G71" s="47">
        <v>0.46500000000000002</v>
      </c>
      <c r="H71" s="8">
        <v>0</v>
      </c>
      <c r="I71" s="47">
        <f t="shared" ref="I71:I79" si="33">SUM(G71:H71)</f>
        <v>0.46500000000000002</v>
      </c>
      <c r="J71" s="47">
        <f t="shared" ref="J71:J79" si="34">I71+F71</f>
        <v>0.46500000000000002</v>
      </c>
      <c r="K71" s="14">
        <v>162.61000000000001</v>
      </c>
      <c r="L71" s="8">
        <v>0</v>
      </c>
      <c r="M71" s="14">
        <f t="shared" ref="M71:M77" si="35">SUM(K71:L71)</f>
        <v>162.61000000000001</v>
      </c>
      <c r="N71" s="8">
        <f>(K71/G71)*1000</f>
        <v>349698.92473118281</v>
      </c>
      <c r="O71" s="8">
        <v>0</v>
      </c>
    </row>
    <row r="72" spans="1:15" ht="15.75">
      <c r="A72" s="81"/>
      <c r="B72" s="85"/>
      <c r="C72" s="68" t="s">
        <v>82</v>
      </c>
      <c r="D72" s="8">
        <v>0</v>
      </c>
      <c r="E72" s="8">
        <v>0</v>
      </c>
      <c r="F72" s="8">
        <f t="shared" si="32"/>
        <v>0</v>
      </c>
      <c r="G72" s="47">
        <v>0.39610000000000001</v>
      </c>
      <c r="H72" s="8">
        <v>0</v>
      </c>
      <c r="I72" s="47">
        <f t="shared" si="33"/>
        <v>0.39610000000000001</v>
      </c>
      <c r="J72" s="47">
        <f t="shared" si="34"/>
        <v>0.39610000000000001</v>
      </c>
      <c r="K72" s="14">
        <v>158.44</v>
      </c>
      <c r="L72" s="8">
        <v>0</v>
      </c>
      <c r="M72" s="14">
        <f t="shared" si="35"/>
        <v>158.44</v>
      </c>
      <c r="N72" s="8">
        <f t="shared" ref="N72:N75" si="36">(K72/G72)*1000</f>
        <v>400000</v>
      </c>
      <c r="O72" s="8">
        <v>0</v>
      </c>
    </row>
    <row r="73" spans="1:15" ht="15.75">
      <c r="A73" s="81"/>
      <c r="B73" s="85"/>
      <c r="C73" s="68" t="s">
        <v>83</v>
      </c>
      <c r="D73" s="8">
        <v>0</v>
      </c>
      <c r="E73" s="8">
        <v>0</v>
      </c>
      <c r="F73" s="8">
        <f t="shared" si="32"/>
        <v>0</v>
      </c>
      <c r="G73" s="8">
        <v>0</v>
      </c>
      <c r="H73" s="8">
        <v>0</v>
      </c>
      <c r="I73" s="8">
        <f t="shared" si="33"/>
        <v>0</v>
      </c>
      <c r="J73" s="8">
        <f t="shared" si="34"/>
        <v>0</v>
      </c>
      <c r="K73" s="8">
        <v>0</v>
      </c>
      <c r="L73" s="8">
        <v>0</v>
      </c>
      <c r="M73" s="8">
        <f t="shared" si="35"/>
        <v>0</v>
      </c>
      <c r="N73" s="8">
        <v>0</v>
      </c>
      <c r="O73" s="8">
        <v>0</v>
      </c>
    </row>
    <row r="74" spans="1:15" ht="15.75">
      <c r="A74" s="81"/>
      <c r="B74" s="85"/>
      <c r="C74" s="68" t="s">
        <v>84</v>
      </c>
      <c r="D74" s="8">
        <v>0</v>
      </c>
      <c r="E74" s="8">
        <v>0</v>
      </c>
      <c r="F74" s="8">
        <f t="shared" si="32"/>
        <v>0</v>
      </c>
      <c r="G74" s="8">
        <v>0</v>
      </c>
      <c r="H74" s="8">
        <v>0</v>
      </c>
      <c r="I74" s="8">
        <f t="shared" si="33"/>
        <v>0</v>
      </c>
      <c r="J74" s="8">
        <f t="shared" si="34"/>
        <v>0</v>
      </c>
      <c r="K74" s="8">
        <v>0</v>
      </c>
      <c r="L74" s="8">
        <v>0</v>
      </c>
      <c r="M74" s="8">
        <f t="shared" si="35"/>
        <v>0</v>
      </c>
      <c r="N74" s="8">
        <v>0</v>
      </c>
      <c r="O74" s="8">
        <v>0</v>
      </c>
    </row>
    <row r="75" spans="1:15" ht="15.75">
      <c r="A75" s="81"/>
      <c r="B75" s="85"/>
      <c r="C75" s="68" t="s">
        <v>85</v>
      </c>
      <c r="D75" s="8">
        <v>0</v>
      </c>
      <c r="E75" s="8">
        <v>0</v>
      </c>
      <c r="F75" s="8">
        <f t="shared" si="32"/>
        <v>0</v>
      </c>
      <c r="G75" s="7">
        <v>8.9999999999999993E-3</v>
      </c>
      <c r="H75" s="8">
        <v>0</v>
      </c>
      <c r="I75" s="7">
        <f t="shared" si="33"/>
        <v>8.9999999999999993E-3</v>
      </c>
      <c r="J75" s="7">
        <f t="shared" si="34"/>
        <v>8.9999999999999993E-3</v>
      </c>
      <c r="K75" s="14">
        <v>3.6</v>
      </c>
      <c r="L75" s="8">
        <v>0</v>
      </c>
      <c r="M75" s="14">
        <f t="shared" si="35"/>
        <v>3.6</v>
      </c>
      <c r="N75" s="8">
        <f t="shared" si="36"/>
        <v>400000.00000000006</v>
      </c>
      <c r="O75" s="8">
        <v>0</v>
      </c>
    </row>
    <row r="76" spans="1:15" ht="15.75">
      <c r="A76" s="82"/>
      <c r="B76" s="105"/>
      <c r="C76" s="32" t="s">
        <v>86</v>
      </c>
      <c r="D76" s="11">
        <v>0</v>
      </c>
      <c r="E76" s="11">
        <f>SUM(E71:E75)</f>
        <v>0</v>
      </c>
      <c r="F76" s="11">
        <f t="shared" si="32"/>
        <v>0</v>
      </c>
      <c r="G76" s="16">
        <f>SUM(G71:G75)</f>
        <v>0.87009999999999998</v>
      </c>
      <c r="H76" s="11">
        <f>SUM(H71:H75)</f>
        <v>0</v>
      </c>
      <c r="I76" s="16">
        <f t="shared" si="33"/>
        <v>0.87009999999999998</v>
      </c>
      <c r="J76" s="16">
        <f t="shared" si="34"/>
        <v>0.87009999999999998</v>
      </c>
      <c r="K76" s="4">
        <f>SUM(K71:K75)</f>
        <v>324.65000000000003</v>
      </c>
      <c r="L76" s="11">
        <f>SUM(L71:L75)</f>
        <v>0</v>
      </c>
      <c r="M76" s="4">
        <f t="shared" si="35"/>
        <v>324.65000000000003</v>
      </c>
      <c r="N76" s="11">
        <f>(K76/G76)*1000</f>
        <v>373118.03241006786</v>
      </c>
      <c r="O76" s="11">
        <v>0</v>
      </c>
    </row>
    <row r="77" spans="1:15" ht="15.75">
      <c r="A77" s="81"/>
      <c r="B77" s="84" t="s">
        <v>87</v>
      </c>
      <c r="C77" s="68" t="s">
        <v>88</v>
      </c>
      <c r="D77" s="8">
        <v>0</v>
      </c>
      <c r="E77" s="8">
        <v>0</v>
      </c>
      <c r="F77" s="8">
        <f t="shared" si="32"/>
        <v>0</v>
      </c>
      <c r="G77" s="14">
        <v>1.43</v>
      </c>
      <c r="H77" s="8">
        <v>0</v>
      </c>
      <c r="I77" s="14">
        <f t="shared" si="33"/>
        <v>1.43</v>
      </c>
      <c r="J77" s="14">
        <f t="shared" si="34"/>
        <v>1.43</v>
      </c>
      <c r="K77" s="14">
        <v>185.7</v>
      </c>
      <c r="L77" s="8">
        <v>0</v>
      </c>
      <c r="M77" s="14">
        <f t="shared" si="35"/>
        <v>185.7</v>
      </c>
      <c r="N77" s="8">
        <f>(K77/G77)*1000</f>
        <v>129860.13986013987</v>
      </c>
      <c r="O77" s="8">
        <v>0</v>
      </c>
    </row>
    <row r="78" spans="1:15" ht="15.75">
      <c r="A78" s="81"/>
      <c r="B78" s="85"/>
      <c r="C78" s="68" t="s">
        <v>89</v>
      </c>
      <c r="D78" s="8">
        <v>0</v>
      </c>
      <c r="E78" s="8">
        <v>0</v>
      </c>
      <c r="F78" s="8">
        <f t="shared" si="32"/>
        <v>0</v>
      </c>
      <c r="G78" s="8">
        <v>0</v>
      </c>
      <c r="H78" s="8">
        <v>0</v>
      </c>
      <c r="I78" s="8">
        <f t="shared" si="33"/>
        <v>0</v>
      </c>
      <c r="J78" s="8">
        <f t="shared" si="34"/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</row>
    <row r="79" spans="1:15" ht="15.75">
      <c r="A79" s="81"/>
      <c r="B79" s="85"/>
      <c r="C79" s="68" t="s">
        <v>90</v>
      </c>
      <c r="D79" s="8">
        <v>0</v>
      </c>
      <c r="E79" s="8">
        <v>0</v>
      </c>
      <c r="F79" s="8">
        <f t="shared" si="32"/>
        <v>0</v>
      </c>
      <c r="G79" s="7">
        <v>1.196</v>
      </c>
      <c r="H79" s="8">
        <v>0</v>
      </c>
      <c r="I79" s="7">
        <f t="shared" si="33"/>
        <v>1.196</v>
      </c>
      <c r="J79" s="7">
        <f t="shared" si="34"/>
        <v>1.196</v>
      </c>
      <c r="K79" s="8">
        <v>0</v>
      </c>
      <c r="L79" s="8">
        <v>0</v>
      </c>
      <c r="M79" s="8">
        <f>SUM(K79:L79)</f>
        <v>0</v>
      </c>
      <c r="N79" s="8">
        <v>0</v>
      </c>
      <c r="O79" s="8">
        <v>0</v>
      </c>
    </row>
    <row r="80" spans="1:15" ht="15.75">
      <c r="A80" s="82"/>
      <c r="B80" s="105"/>
      <c r="C80" s="6" t="s">
        <v>91</v>
      </c>
      <c r="D80" s="11">
        <f>SUM(D77:D79)</f>
        <v>0</v>
      </c>
      <c r="E80" s="11">
        <f t="shared" ref="E80:M80" si="37">SUM(E77:E79)</f>
        <v>0</v>
      </c>
      <c r="F80" s="11">
        <f t="shared" si="37"/>
        <v>0</v>
      </c>
      <c r="G80" s="24">
        <f t="shared" si="37"/>
        <v>2.6259999999999999</v>
      </c>
      <c r="H80" s="11">
        <f t="shared" si="37"/>
        <v>0</v>
      </c>
      <c r="I80" s="24">
        <f t="shared" si="37"/>
        <v>2.6259999999999999</v>
      </c>
      <c r="J80" s="24">
        <f t="shared" si="37"/>
        <v>2.6259999999999999</v>
      </c>
      <c r="K80" s="16">
        <f t="shared" si="37"/>
        <v>185.7</v>
      </c>
      <c r="L80" s="11">
        <f t="shared" si="37"/>
        <v>0</v>
      </c>
      <c r="M80" s="16">
        <f t="shared" si="37"/>
        <v>185.7</v>
      </c>
      <c r="N80" s="11">
        <f>(K80/G80)*1000</f>
        <v>70715.917745620711</v>
      </c>
      <c r="O80" s="11">
        <v>0</v>
      </c>
    </row>
    <row r="81" spans="1:24" ht="16.5" customHeight="1">
      <c r="A81" s="83"/>
      <c r="B81" s="76" t="s">
        <v>92</v>
      </c>
      <c r="C81" s="76"/>
      <c r="D81" s="9">
        <f t="shared" ref="D81:L81" si="38">D76+D80</f>
        <v>0</v>
      </c>
      <c r="E81" s="9">
        <f t="shared" si="38"/>
        <v>0</v>
      </c>
      <c r="F81" s="9">
        <f t="shared" si="38"/>
        <v>0</v>
      </c>
      <c r="G81" s="15">
        <f t="shared" si="38"/>
        <v>3.4960999999999998</v>
      </c>
      <c r="H81" s="9">
        <f t="shared" si="38"/>
        <v>0</v>
      </c>
      <c r="I81" s="15">
        <f t="shared" si="38"/>
        <v>3.4960999999999998</v>
      </c>
      <c r="J81" s="15">
        <f t="shared" si="38"/>
        <v>3.4960999999999998</v>
      </c>
      <c r="K81" s="15">
        <f t="shared" si="38"/>
        <v>510.35</v>
      </c>
      <c r="L81" s="9">
        <f t="shared" si="38"/>
        <v>0</v>
      </c>
      <c r="M81" s="15">
        <f>SUM(K81:L81)</f>
        <v>510.35</v>
      </c>
      <c r="N81" s="9">
        <f>(K81/G81)*1000</f>
        <v>145976.94573953838</v>
      </c>
      <c r="O81" s="9">
        <v>0</v>
      </c>
    </row>
    <row r="82" spans="1:24" ht="15.75" customHeight="1">
      <c r="A82" s="87" t="s">
        <v>93</v>
      </c>
      <c r="B82" s="75" t="s">
        <v>94</v>
      </c>
      <c r="C82" s="75"/>
      <c r="D82" s="8">
        <v>0</v>
      </c>
      <c r="E82" s="8">
        <v>0</v>
      </c>
      <c r="F82" s="8">
        <f>SUM(D82:E82)</f>
        <v>0</v>
      </c>
      <c r="G82" s="8">
        <v>0</v>
      </c>
      <c r="H82" s="8">
        <v>0</v>
      </c>
      <c r="I82" s="8">
        <v>0</v>
      </c>
      <c r="J82" s="8">
        <f>I82+F82</f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</row>
    <row r="83" spans="1:24" ht="15.75">
      <c r="A83" s="87"/>
      <c r="B83" s="75" t="s">
        <v>95</v>
      </c>
      <c r="C83" s="75"/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f t="shared" ref="I83:I91" si="39">SUM(G83:H83)</f>
        <v>0</v>
      </c>
      <c r="J83" s="8">
        <f t="shared" ref="J83:J91" si="40">I83+F83</f>
        <v>0</v>
      </c>
      <c r="K83" s="8">
        <v>0</v>
      </c>
      <c r="L83" s="8">
        <v>0</v>
      </c>
      <c r="M83" s="8">
        <f t="shared" ref="M83:M91" si="41">SUM(K83:L83)</f>
        <v>0</v>
      </c>
      <c r="N83" s="8">
        <v>0</v>
      </c>
      <c r="O83" s="8">
        <v>0</v>
      </c>
    </row>
    <row r="84" spans="1:24" ht="15.75">
      <c r="A84" s="87"/>
      <c r="B84" s="75" t="s">
        <v>96</v>
      </c>
      <c r="C84" s="75"/>
      <c r="D84" s="14">
        <v>0.96</v>
      </c>
      <c r="E84" s="8">
        <v>0</v>
      </c>
      <c r="F84" s="14">
        <f t="shared" ref="F83:F91" si="42">SUM(D84:E84)</f>
        <v>0.96</v>
      </c>
      <c r="G84" s="14">
        <v>6.22</v>
      </c>
      <c r="H84" s="8">
        <v>0</v>
      </c>
      <c r="I84" s="14">
        <f t="shared" si="39"/>
        <v>6.22</v>
      </c>
      <c r="J84" s="14">
        <f t="shared" si="40"/>
        <v>7.18</v>
      </c>
      <c r="K84" s="7">
        <v>1.4999999999999999E-2</v>
      </c>
      <c r="L84" s="8">
        <v>0</v>
      </c>
      <c r="M84" s="7">
        <f t="shared" si="41"/>
        <v>1.4999999999999999E-2</v>
      </c>
      <c r="N84" s="7">
        <f>(K84/G84)*1000</f>
        <v>2.411575562700965</v>
      </c>
      <c r="O84" s="8">
        <v>0</v>
      </c>
    </row>
    <row r="85" spans="1:24" ht="15.75" customHeight="1">
      <c r="A85" s="87"/>
      <c r="B85" s="75" t="s">
        <v>97</v>
      </c>
      <c r="C85" s="75"/>
      <c r="D85" s="14">
        <v>2.38</v>
      </c>
      <c r="E85" s="8">
        <v>0</v>
      </c>
      <c r="F85" s="14">
        <f t="shared" si="42"/>
        <v>2.38</v>
      </c>
      <c r="G85" s="1">
        <v>31.4</v>
      </c>
      <c r="H85" s="8">
        <v>0</v>
      </c>
      <c r="I85" s="1">
        <f t="shared" si="39"/>
        <v>31.4</v>
      </c>
      <c r="J85" s="14">
        <f t="shared" si="40"/>
        <v>33.78</v>
      </c>
      <c r="K85" s="1">
        <v>39.6</v>
      </c>
      <c r="L85" s="8">
        <v>0</v>
      </c>
      <c r="M85" s="1">
        <f t="shared" si="41"/>
        <v>39.6</v>
      </c>
      <c r="N85" s="8">
        <f>(K85/G85)*1000</f>
        <v>1261.1464968152868</v>
      </c>
      <c r="O85" s="8">
        <v>0</v>
      </c>
      <c r="X85" t="s">
        <v>106</v>
      </c>
    </row>
    <row r="86" spans="1:24" ht="15.75" customHeight="1">
      <c r="A86" s="87"/>
      <c r="B86" s="89" t="s">
        <v>98</v>
      </c>
      <c r="C86" s="89"/>
      <c r="D86" s="48">
        <v>1950</v>
      </c>
      <c r="E86" s="48">
        <v>0</v>
      </c>
      <c r="F86" s="48">
        <f t="shared" si="42"/>
        <v>1950</v>
      </c>
      <c r="G86" s="48">
        <v>0</v>
      </c>
      <c r="H86" s="48">
        <v>0</v>
      </c>
      <c r="I86" s="48">
        <f t="shared" si="39"/>
        <v>0</v>
      </c>
      <c r="J86" s="48">
        <f t="shared" si="40"/>
        <v>1950</v>
      </c>
      <c r="K86" s="48">
        <v>0</v>
      </c>
      <c r="L86" s="48">
        <v>0</v>
      </c>
      <c r="M86" s="48">
        <f t="shared" si="41"/>
        <v>0</v>
      </c>
      <c r="N86" s="54">
        <v>0</v>
      </c>
      <c r="O86" s="48">
        <v>0</v>
      </c>
    </row>
    <row r="87" spans="1:24" ht="15.75" customHeight="1">
      <c r="A87" s="87"/>
      <c r="B87" s="75" t="s">
        <v>99</v>
      </c>
      <c r="C87" s="75"/>
      <c r="D87" s="8">
        <v>0</v>
      </c>
      <c r="E87" s="8">
        <v>0</v>
      </c>
      <c r="F87" s="8">
        <f t="shared" si="42"/>
        <v>0</v>
      </c>
      <c r="G87" s="8">
        <v>0</v>
      </c>
      <c r="H87" s="8">
        <v>0</v>
      </c>
      <c r="I87" s="8">
        <f t="shared" si="39"/>
        <v>0</v>
      </c>
      <c r="J87" s="8">
        <f t="shared" si="40"/>
        <v>0</v>
      </c>
      <c r="K87" s="8">
        <v>0</v>
      </c>
      <c r="L87" s="8">
        <v>0</v>
      </c>
      <c r="M87" s="8">
        <f t="shared" si="41"/>
        <v>0</v>
      </c>
      <c r="N87" s="14"/>
      <c r="O87" s="8">
        <v>0</v>
      </c>
    </row>
    <row r="88" spans="1:24" ht="15.75">
      <c r="A88" s="87"/>
      <c r="B88" s="75" t="s">
        <v>100</v>
      </c>
      <c r="C88" s="75"/>
      <c r="D88" s="8">
        <v>0</v>
      </c>
      <c r="E88" s="8">
        <v>0</v>
      </c>
      <c r="F88" s="8">
        <f t="shared" si="42"/>
        <v>0</v>
      </c>
      <c r="G88" s="1">
        <v>16.100000000000001</v>
      </c>
      <c r="H88" s="8">
        <v>188</v>
      </c>
      <c r="I88" s="1">
        <f t="shared" si="39"/>
        <v>204.1</v>
      </c>
      <c r="J88" s="1">
        <f t="shared" si="40"/>
        <v>204.1</v>
      </c>
      <c r="K88" s="1">
        <v>26.8</v>
      </c>
      <c r="L88" s="8">
        <v>16</v>
      </c>
      <c r="M88" s="1">
        <f t="shared" si="41"/>
        <v>42.8</v>
      </c>
      <c r="N88" s="8">
        <f>(K88/G88)*1000</f>
        <v>1664.5962732919252</v>
      </c>
      <c r="O88" s="8">
        <f>(L88/H88)*1000</f>
        <v>85.106382978723403</v>
      </c>
    </row>
    <row r="89" spans="1:24" ht="15.75">
      <c r="A89" s="87"/>
      <c r="B89" s="75" t="s">
        <v>101</v>
      </c>
      <c r="C89" s="75"/>
      <c r="D89" s="8">
        <v>0</v>
      </c>
      <c r="E89" s="8">
        <v>0</v>
      </c>
      <c r="F89" s="8">
        <f t="shared" si="42"/>
        <v>0</v>
      </c>
      <c r="G89" s="47">
        <v>4.1585000000000001</v>
      </c>
      <c r="H89" s="8">
        <v>0</v>
      </c>
      <c r="I89" s="47">
        <f t="shared" si="39"/>
        <v>4.1585000000000001</v>
      </c>
      <c r="J89" s="47">
        <f t="shared" si="40"/>
        <v>4.1585000000000001</v>
      </c>
      <c r="K89" s="1">
        <v>751.1</v>
      </c>
      <c r="L89" s="8">
        <v>0</v>
      </c>
      <c r="M89" s="1">
        <f t="shared" si="41"/>
        <v>751.1</v>
      </c>
      <c r="N89" s="8">
        <f>(K89/G89)*1000</f>
        <v>180618.01130215221</v>
      </c>
      <c r="O89" s="8">
        <v>0</v>
      </c>
    </row>
    <row r="90" spans="1:24" ht="12.75" customHeight="1">
      <c r="A90" s="87"/>
      <c r="B90" s="75" t="s">
        <v>102</v>
      </c>
      <c r="C90" s="75"/>
      <c r="D90" s="8">
        <v>0</v>
      </c>
      <c r="E90" s="8">
        <v>0</v>
      </c>
      <c r="F90" s="8">
        <f t="shared" si="42"/>
        <v>0</v>
      </c>
      <c r="G90" s="8">
        <v>0</v>
      </c>
      <c r="H90" s="8">
        <v>0</v>
      </c>
      <c r="I90" s="8">
        <f t="shared" si="39"/>
        <v>0</v>
      </c>
      <c r="J90" s="8">
        <f t="shared" si="40"/>
        <v>0</v>
      </c>
      <c r="K90" s="8">
        <v>0</v>
      </c>
      <c r="L90" s="8">
        <v>0</v>
      </c>
      <c r="M90" s="8">
        <f t="shared" si="41"/>
        <v>0</v>
      </c>
      <c r="N90" s="8">
        <v>0</v>
      </c>
      <c r="O90" s="8">
        <v>0</v>
      </c>
    </row>
    <row r="91" spans="1:24" ht="15.75" customHeight="1">
      <c r="A91" s="88"/>
      <c r="B91" s="76" t="s">
        <v>103</v>
      </c>
      <c r="C91" s="76"/>
      <c r="D91" s="15">
        <f>SUM(D82:D90)</f>
        <v>1953.34</v>
      </c>
      <c r="E91" s="2">
        <f>SUM(E82:E90)</f>
        <v>0</v>
      </c>
      <c r="F91" s="15">
        <f t="shared" si="42"/>
        <v>1953.34</v>
      </c>
      <c r="G91" s="15">
        <f>SUM(G82:G90)</f>
        <v>57.878500000000003</v>
      </c>
      <c r="H91" s="9">
        <f>SUM(H82:H90)</f>
        <v>188</v>
      </c>
      <c r="I91" s="15">
        <f t="shared" si="39"/>
        <v>245.8785</v>
      </c>
      <c r="J91" s="15">
        <f t="shared" si="40"/>
        <v>2199.2184999999999</v>
      </c>
      <c r="K91" s="15">
        <f>SUM(K82:K90)</f>
        <v>817.51499999999999</v>
      </c>
      <c r="L91" s="9">
        <f>SUM(L82:L90)</f>
        <v>16</v>
      </c>
      <c r="M91" s="15">
        <f t="shared" si="41"/>
        <v>833.51499999999999</v>
      </c>
      <c r="N91" s="9">
        <f>(K91/G91)*1000</f>
        <v>14124.674965660823</v>
      </c>
      <c r="O91" s="9">
        <f>(L91/H91)*1000</f>
        <v>85.106382978723403</v>
      </c>
    </row>
    <row r="92" spans="1:24" ht="15.75">
      <c r="A92" s="77" t="s">
        <v>104</v>
      </c>
      <c r="B92" s="78"/>
      <c r="C92" s="79"/>
      <c r="D92" s="41">
        <f>D8+D18+D23+D31+D41+D57+D67+D81+D91</f>
        <v>3007.84</v>
      </c>
      <c r="E92" s="27">
        <f>E8+E18+E23+E31+E41+E57+E67+E81+E91</f>
        <v>28</v>
      </c>
      <c r="F92" s="41">
        <f t="shared" ref="F92:M92" si="43">F8+F18+F23+F31+F41+F57+F67+F81+F91</f>
        <v>3035.84</v>
      </c>
      <c r="G92" s="41">
        <f t="shared" si="43"/>
        <v>10446.874600000001</v>
      </c>
      <c r="H92" s="26">
        <f t="shared" si="43"/>
        <v>244</v>
      </c>
      <c r="I92" s="41">
        <f t="shared" si="43"/>
        <v>10690.874600000001</v>
      </c>
      <c r="J92" s="41">
        <f t="shared" si="43"/>
        <v>13726.714599999999</v>
      </c>
      <c r="K92" s="41">
        <f t="shared" si="43"/>
        <v>87457.764999999999</v>
      </c>
      <c r="L92" s="26">
        <f t="shared" si="43"/>
        <v>71</v>
      </c>
      <c r="M92" s="41">
        <f t="shared" si="43"/>
        <v>87528.764999999999</v>
      </c>
      <c r="N92" s="26">
        <f>(K92/G92)*1000</f>
        <v>8371.6679244910229</v>
      </c>
      <c r="O92" s="26">
        <f>(L92/H92)*1000</f>
        <v>290.98360655737702</v>
      </c>
    </row>
    <row r="93" spans="1:24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1" max="14" man="1"/>
    <brk id="6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AF8AC"/>
  </sheetPr>
  <dimension ref="A1:O93"/>
  <sheetViews>
    <sheetView rightToLeft="1" topLeftCell="A70" zoomScaleNormal="100" workbookViewId="0">
      <selection activeCell="Q68" sqref="Q68"/>
    </sheetView>
  </sheetViews>
  <sheetFormatPr defaultRowHeight="15"/>
  <cols>
    <col min="1" max="1" width="5.42578125" customWidth="1"/>
    <col min="2" max="2" width="5.5703125" style="69" customWidth="1"/>
    <col min="3" max="3" width="15.42578125" style="69" customWidth="1"/>
    <col min="5" max="5" width="7.85546875" customWidth="1"/>
    <col min="6" max="6" width="8.28515625" customWidth="1"/>
    <col min="8" max="8" width="7.7109375" customWidth="1"/>
    <col min="12" max="12" width="7.28515625" customWidth="1"/>
    <col min="15" max="15" width="8" customWidth="1"/>
  </cols>
  <sheetData>
    <row r="1" spans="1:15" ht="18.75">
      <c r="A1" s="90" t="s">
        <v>123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18" t="s">
        <v>7</v>
      </c>
      <c r="L3" s="18" t="s">
        <v>8</v>
      </c>
      <c r="M3" s="18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8">
        <v>64</v>
      </c>
      <c r="E4" s="8">
        <v>0</v>
      </c>
      <c r="F4" s="8">
        <f>SUM(D4:E4)</f>
        <v>64</v>
      </c>
      <c r="G4" s="8">
        <v>510</v>
      </c>
      <c r="H4" s="8">
        <v>0</v>
      </c>
      <c r="I4" s="8">
        <f>SUM(G4:H4)</f>
        <v>510</v>
      </c>
      <c r="J4" s="8">
        <f>I4+F4</f>
        <v>574</v>
      </c>
      <c r="K4" s="8">
        <v>9595</v>
      </c>
      <c r="L4" s="8">
        <v>0</v>
      </c>
      <c r="M4" s="8">
        <f>SUM(K4:L4)</f>
        <v>9595</v>
      </c>
      <c r="N4" s="8">
        <f>(K4/G4)*1000</f>
        <v>18813.725490196077</v>
      </c>
      <c r="O4" s="8">
        <v>0</v>
      </c>
    </row>
    <row r="5" spans="1:15" ht="15.75">
      <c r="A5" s="87"/>
      <c r="B5" s="75" t="s">
        <v>12</v>
      </c>
      <c r="C5" s="75"/>
      <c r="D5" s="8">
        <v>14</v>
      </c>
      <c r="E5" s="8">
        <v>0</v>
      </c>
      <c r="F5" s="8">
        <f>SUM(D5:E5)</f>
        <v>14</v>
      </c>
      <c r="G5" s="8">
        <v>20</v>
      </c>
      <c r="H5" s="8">
        <v>0</v>
      </c>
      <c r="I5" s="8">
        <f t="shared" ref="I5:I29" si="0">SUM(G5:H5)</f>
        <v>20</v>
      </c>
      <c r="J5" s="8">
        <f>I5+F5</f>
        <v>34</v>
      </c>
      <c r="K5" s="8">
        <v>200</v>
      </c>
      <c r="L5" s="8">
        <v>0</v>
      </c>
      <c r="M5" s="8">
        <f t="shared" ref="M5:M30" si="1">SUM(K5:L5)</f>
        <v>200</v>
      </c>
      <c r="N5" s="8">
        <f>(K5/G5)*1000</f>
        <v>10000</v>
      </c>
      <c r="O5" s="8">
        <v>0</v>
      </c>
    </row>
    <row r="6" spans="1:15" ht="15.75">
      <c r="A6" s="87"/>
      <c r="B6" s="75" t="s">
        <v>13</v>
      </c>
      <c r="C6" s="75"/>
      <c r="D6" s="8">
        <v>3</v>
      </c>
      <c r="E6" s="8">
        <v>0</v>
      </c>
      <c r="F6" s="8">
        <f>SUM(D6:E6)</f>
        <v>3</v>
      </c>
      <c r="G6" s="1">
        <v>5.5</v>
      </c>
      <c r="H6" s="8">
        <v>0</v>
      </c>
      <c r="I6" s="1">
        <f t="shared" si="0"/>
        <v>5.5</v>
      </c>
      <c r="J6" s="1">
        <f>I6+F6</f>
        <v>8.5</v>
      </c>
      <c r="K6" s="1">
        <v>27.5</v>
      </c>
      <c r="L6" s="8">
        <v>0</v>
      </c>
      <c r="M6" s="1">
        <f t="shared" si="1"/>
        <v>27.5</v>
      </c>
      <c r="N6" s="8">
        <f>(K6/G6)*1000</f>
        <v>5000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>SUM(D7:E7)</f>
        <v>0</v>
      </c>
      <c r="G7" s="8">
        <v>0</v>
      </c>
      <c r="H7" s="8">
        <v>0</v>
      </c>
      <c r="I7" s="8">
        <f t="shared" si="0"/>
        <v>0</v>
      </c>
      <c r="J7" s="8">
        <f>I7+F7</f>
        <v>0</v>
      </c>
      <c r="K7" s="8">
        <v>0</v>
      </c>
      <c r="L7" s="8">
        <v>0</v>
      </c>
      <c r="M7" s="8">
        <f t="shared" si="1"/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39">
        <f>SUM(D4:D7)</f>
        <v>81</v>
      </c>
      <c r="E8" s="39">
        <f t="shared" ref="E8:M8" si="2">SUM(E4:E7)</f>
        <v>0</v>
      </c>
      <c r="F8" s="39">
        <f t="shared" si="2"/>
        <v>81</v>
      </c>
      <c r="G8" s="39">
        <f t="shared" si="2"/>
        <v>535.5</v>
      </c>
      <c r="H8" s="39">
        <f t="shared" si="2"/>
        <v>0</v>
      </c>
      <c r="I8" s="39">
        <f t="shared" si="2"/>
        <v>535.5</v>
      </c>
      <c r="J8" s="39">
        <f t="shared" si="2"/>
        <v>616.5</v>
      </c>
      <c r="K8" s="39">
        <f t="shared" si="2"/>
        <v>9822.5</v>
      </c>
      <c r="L8" s="39">
        <f t="shared" si="2"/>
        <v>0</v>
      </c>
      <c r="M8" s="39">
        <f t="shared" si="2"/>
        <v>9822.5</v>
      </c>
      <c r="N8" s="9">
        <f>(K8/G8)*1000</f>
        <v>18342.670401493931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1">
        <v>5.5</v>
      </c>
      <c r="E9" s="8">
        <v>0</v>
      </c>
      <c r="F9" s="1">
        <f>D9+E9</f>
        <v>5.5</v>
      </c>
      <c r="G9" s="8">
        <v>21</v>
      </c>
      <c r="H9" s="8">
        <v>0</v>
      </c>
      <c r="I9" s="8">
        <f t="shared" si="0"/>
        <v>21</v>
      </c>
      <c r="J9" s="1">
        <f>I9+F9</f>
        <v>26.5</v>
      </c>
      <c r="K9" s="1">
        <v>98.4</v>
      </c>
      <c r="L9" s="8">
        <v>0</v>
      </c>
      <c r="M9" s="1">
        <f t="shared" si="1"/>
        <v>98.4</v>
      </c>
      <c r="N9" s="8">
        <f>(K9/G9)*1000</f>
        <v>4685.7142857142862</v>
      </c>
      <c r="O9" s="8">
        <v>0</v>
      </c>
    </row>
    <row r="10" spans="1:15" ht="15.75">
      <c r="A10" s="87"/>
      <c r="B10" s="75" t="s">
        <v>18</v>
      </c>
      <c r="C10" s="75"/>
      <c r="D10" s="8">
        <v>12</v>
      </c>
      <c r="E10" s="8">
        <v>0</v>
      </c>
      <c r="F10" s="8">
        <f t="shared" ref="F10:F22" si="3">D10+E10</f>
        <v>12</v>
      </c>
      <c r="G10" s="8">
        <v>33</v>
      </c>
      <c r="H10" s="8">
        <v>0</v>
      </c>
      <c r="I10" s="8">
        <f t="shared" si="0"/>
        <v>33</v>
      </c>
      <c r="J10" s="8">
        <f t="shared" ref="J10:J17" si="4">I10+F10</f>
        <v>45</v>
      </c>
      <c r="K10" s="8">
        <v>224</v>
      </c>
      <c r="L10" s="8">
        <v>0</v>
      </c>
      <c r="M10" s="8">
        <f t="shared" si="1"/>
        <v>224</v>
      </c>
      <c r="N10" s="8">
        <f t="shared" ref="N10:N17" si="5">(K10/G10)*1000</f>
        <v>6787.878787878788</v>
      </c>
      <c r="O10" s="8">
        <v>0</v>
      </c>
    </row>
    <row r="11" spans="1:15" ht="15.75">
      <c r="A11" s="87"/>
      <c r="B11" s="75" t="s">
        <v>19</v>
      </c>
      <c r="C11" s="75"/>
      <c r="D11" s="8">
        <v>0</v>
      </c>
      <c r="E11" s="8">
        <v>0</v>
      </c>
      <c r="F11" s="8">
        <f t="shared" si="3"/>
        <v>0</v>
      </c>
      <c r="G11" s="1">
        <v>0.5</v>
      </c>
      <c r="H11" s="8">
        <v>0</v>
      </c>
      <c r="I11" s="1">
        <f t="shared" si="0"/>
        <v>0.5</v>
      </c>
      <c r="J11" s="1">
        <f t="shared" si="4"/>
        <v>0.5</v>
      </c>
      <c r="K11" s="8">
        <v>1</v>
      </c>
      <c r="L11" s="8">
        <v>0</v>
      </c>
      <c r="M11" s="8">
        <f t="shared" si="1"/>
        <v>1</v>
      </c>
      <c r="N11" s="8">
        <f t="shared" si="5"/>
        <v>2000</v>
      </c>
      <c r="O11" s="8">
        <v>0</v>
      </c>
    </row>
    <row r="12" spans="1:15" ht="15.75">
      <c r="A12" s="87"/>
      <c r="B12" s="75" t="s">
        <v>20</v>
      </c>
      <c r="C12" s="75"/>
      <c r="D12" s="8">
        <v>5</v>
      </c>
      <c r="E12" s="8">
        <v>0</v>
      </c>
      <c r="F12" s="8">
        <f t="shared" si="3"/>
        <v>5</v>
      </c>
      <c r="G12" s="8">
        <v>9</v>
      </c>
      <c r="H12" s="8">
        <v>0</v>
      </c>
      <c r="I12" s="8">
        <f t="shared" si="0"/>
        <v>9</v>
      </c>
      <c r="J12" s="8">
        <f t="shared" si="4"/>
        <v>14</v>
      </c>
      <c r="K12" s="8">
        <v>42</v>
      </c>
      <c r="L12" s="8">
        <v>0</v>
      </c>
      <c r="M12" s="8">
        <f t="shared" si="1"/>
        <v>42</v>
      </c>
      <c r="N12" s="8">
        <f t="shared" si="5"/>
        <v>4666.666666666667</v>
      </c>
      <c r="O12" s="8">
        <v>0</v>
      </c>
    </row>
    <row r="13" spans="1:15" ht="15.75">
      <c r="A13" s="87"/>
      <c r="B13" s="75" t="s">
        <v>21</v>
      </c>
      <c r="C13" s="75"/>
      <c r="D13" s="8">
        <v>11</v>
      </c>
      <c r="E13" s="8">
        <v>0</v>
      </c>
      <c r="F13" s="8">
        <f t="shared" si="3"/>
        <v>11</v>
      </c>
      <c r="G13" s="8">
        <v>91</v>
      </c>
      <c r="H13" s="8">
        <v>0</v>
      </c>
      <c r="I13" s="8">
        <f t="shared" si="0"/>
        <v>91</v>
      </c>
      <c r="J13" s="8">
        <f t="shared" si="4"/>
        <v>102</v>
      </c>
      <c r="K13" s="8">
        <v>486</v>
      </c>
      <c r="L13" s="8">
        <v>0</v>
      </c>
      <c r="M13" s="8">
        <f t="shared" si="1"/>
        <v>486</v>
      </c>
      <c r="N13" s="8">
        <f t="shared" si="5"/>
        <v>5340.6593406593402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3"/>
        <v>0</v>
      </c>
      <c r="G14" s="8">
        <v>0</v>
      </c>
      <c r="H14" s="8">
        <v>0</v>
      </c>
      <c r="I14" s="8">
        <f t="shared" si="0"/>
        <v>0</v>
      </c>
      <c r="J14" s="8">
        <f t="shared" si="4"/>
        <v>0</v>
      </c>
      <c r="K14" s="8">
        <v>0</v>
      </c>
      <c r="L14" s="8">
        <v>0</v>
      </c>
      <c r="M14" s="8">
        <f t="shared" si="1"/>
        <v>0</v>
      </c>
      <c r="N14" s="8">
        <v>0</v>
      </c>
      <c r="O14" s="8">
        <v>0</v>
      </c>
    </row>
    <row r="15" spans="1:15" ht="15.75">
      <c r="A15" s="87"/>
      <c r="B15" s="75" t="s">
        <v>23</v>
      </c>
      <c r="C15" s="75"/>
      <c r="D15" s="8">
        <v>49</v>
      </c>
      <c r="E15" s="8">
        <v>0</v>
      </c>
      <c r="F15" s="8">
        <f t="shared" si="3"/>
        <v>49</v>
      </c>
      <c r="G15" s="8">
        <v>265</v>
      </c>
      <c r="H15" s="8">
        <v>0</v>
      </c>
      <c r="I15" s="8">
        <f t="shared" si="0"/>
        <v>265</v>
      </c>
      <c r="J15" s="8">
        <f t="shared" si="4"/>
        <v>314</v>
      </c>
      <c r="K15" s="8">
        <v>1500</v>
      </c>
      <c r="L15" s="8">
        <v>0</v>
      </c>
      <c r="M15" s="31">
        <f t="shared" si="1"/>
        <v>1500</v>
      </c>
      <c r="N15" s="8">
        <f t="shared" si="5"/>
        <v>5660.3773584905657</v>
      </c>
      <c r="O15" s="8">
        <v>0</v>
      </c>
    </row>
    <row r="16" spans="1:15" ht="15.75">
      <c r="A16" s="87"/>
      <c r="B16" s="75" t="s">
        <v>24</v>
      </c>
      <c r="C16" s="75"/>
      <c r="D16" s="8">
        <v>8</v>
      </c>
      <c r="E16" s="8">
        <v>0</v>
      </c>
      <c r="F16" s="8">
        <f t="shared" si="3"/>
        <v>8</v>
      </c>
      <c r="G16" s="8">
        <v>16</v>
      </c>
      <c r="H16" s="8">
        <v>0</v>
      </c>
      <c r="I16" s="8">
        <f t="shared" si="0"/>
        <v>16</v>
      </c>
      <c r="J16" s="8">
        <f t="shared" si="4"/>
        <v>24</v>
      </c>
      <c r="K16" s="1">
        <v>58.5</v>
      </c>
      <c r="L16" s="8">
        <v>0</v>
      </c>
      <c r="M16" s="1">
        <f t="shared" si="1"/>
        <v>58.5</v>
      </c>
      <c r="N16" s="8">
        <f t="shared" si="5"/>
        <v>3656.25</v>
      </c>
      <c r="O16" s="8">
        <v>0</v>
      </c>
    </row>
    <row r="17" spans="1:15" ht="15.75">
      <c r="A17" s="87"/>
      <c r="B17" s="75" t="s">
        <v>25</v>
      </c>
      <c r="C17" s="75"/>
      <c r="D17" s="8">
        <v>6</v>
      </c>
      <c r="E17" s="8">
        <v>0</v>
      </c>
      <c r="F17" s="10">
        <f t="shared" si="3"/>
        <v>6</v>
      </c>
      <c r="G17" s="8">
        <v>2</v>
      </c>
      <c r="H17" s="8">
        <v>0</v>
      </c>
      <c r="I17" s="8">
        <f t="shared" si="0"/>
        <v>2</v>
      </c>
      <c r="J17" s="8">
        <f t="shared" si="4"/>
        <v>8</v>
      </c>
      <c r="K17" s="8">
        <v>7</v>
      </c>
      <c r="L17" s="8">
        <v>0</v>
      </c>
      <c r="M17" s="8">
        <f t="shared" si="1"/>
        <v>7</v>
      </c>
      <c r="N17" s="8">
        <f t="shared" si="5"/>
        <v>3500</v>
      </c>
      <c r="O17" s="8">
        <v>0</v>
      </c>
    </row>
    <row r="18" spans="1:15" ht="15.75">
      <c r="A18" s="88"/>
      <c r="B18" s="76" t="s">
        <v>26</v>
      </c>
      <c r="C18" s="76"/>
      <c r="D18" s="39">
        <f>SUM(D9:D17)</f>
        <v>96.5</v>
      </c>
      <c r="E18" s="39">
        <f t="shared" ref="E18:O18" si="6">SUM(E9:E17)</f>
        <v>0</v>
      </c>
      <c r="F18" s="39">
        <f t="shared" si="6"/>
        <v>96.5</v>
      </c>
      <c r="G18" s="39">
        <f t="shared" si="6"/>
        <v>437.5</v>
      </c>
      <c r="H18" s="39">
        <f t="shared" si="6"/>
        <v>0</v>
      </c>
      <c r="I18" s="39">
        <f t="shared" si="6"/>
        <v>437.5</v>
      </c>
      <c r="J18" s="39">
        <f t="shared" si="6"/>
        <v>534</v>
      </c>
      <c r="K18" s="39">
        <f t="shared" si="6"/>
        <v>2416.9</v>
      </c>
      <c r="L18" s="39">
        <f t="shared" si="6"/>
        <v>0</v>
      </c>
      <c r="M18" s="39">
        <f t="shared" si="6"/>
        <v>2416.9</v>
      </c>
      <c r="N18" s="9">
        <f>(K18/G18)*1000</f>
        <v>5524.3428571428567</v>
      </c>
      <c r="O18" s="39">
        <f t="shared" si="6"/>
        <v>0</v>
      </c>
    </row>
    <row r="19" spans="1:15" ht="15.75">
      <c r="A19" s="87" t="s">
        <v>27</v>
      </c>
      <c r="B19" s="75" t="s">
        <v>28</v>
      </c>
      <c r="C19" s="75"/>
      <c r="D19" s="8">
        <v>9</v>
      </c>
      <c r="E19" s="8">
        <v>0</v>
      </c>
      <c r="F19" s="8">
        <f t="shared" si="3"/>
        <v>9</v>
      </c>
      <c r="G19" s="8">
        <v>744</v>
      </c>
      <c r="H19" s="8">
        <v>70</v>
      </c>
      <c r="I19" s="8">
        <f t="shared" si="0"/>
        <v>814</v>
      </c>
      <c r="J19" s="8">
        <f>I19+F19</f>
        <v>823</v>
      </c>
      <c r="K19" s="8">
        <v>5102</v>
      </c>
      <c r="L19" s="8">
        <v>145</v>
      </c>
      <c r="M19" s="31">
        <f t="shared" si="1"/>
        <v>5247</v>
      </c>
      <c r="N19" s="8">
        <f>(K19/G19)*1000</f>
        <v>6857.5268817204296</v>
      </c>
      <c r="O19" s="8">
        <f>(L19/H19)*1000</f>
        <v>2071.4285714285716</v>
      </c>
    </row>
    <row r="20" spans="1:15" ht="15.75">
      <c r="A20" s="87"/>
      <c r="B20" s="75" t="s">
        <v>29</v>
      </c>
      <c r="C20" s="75"/>
      <c r="D20" s="8">
        <v>1</v>
      </c>
      <c r="E20" s="8">
        <v>0</v>
      </c>
      <c r="F20" s="8">
        <f>D20+E20</f>
        <v>1</v>
      </c>
      <c r="G20" s="8">
        <v>2</v>
      </c>
      <c r="H20" s="8">
        <v>0</v>
      </c>
      <c r="I20" s="8">
        <f t="shared" si="0"/>
        <v>2</v>
      </c>
      <c r="J20" s="8">
        <f>I20+F20</f>
        <v>3</v>
      </c>
      <c r="K20" s="8">
        <v>5</v>
      </c>
      <c r="L20" s="8">
        <v>0</v>
      </c>
      <c r="M20" s="8">
        <f t="shared" si="1"/>
        <v>5</v>
      </c>
      <c r="N20" s="8">
        <f>(K20/G20)*1000</f>
        <v>2500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 t="shared" si="3"/>
        <v>0</v>
      </c>
      <c r="G21" s="8">
        <v>0</v>
      </c>
      <c r="H21" s="8">
        <v>0</v>
      </c>
      <c r="I21" s="8">
        <f t="shared" si="0"/>
        <v>0</v>
      </c>
      <c r="J21" s="8">
        <f>I21+F21</f>
        <v>0</v>
      </c>
      <c r="K21" s="8">
        <v>0</v>
      </c>
      <c r="L21" s="8">
        <v>0</v>
      </c>
      <c r="M21" s="8">
        <f t="shared" si="1"/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 t="shared" si="3"/>
        <v>0</v>
      </c>
      <c r="G22" s="8">
        <v>0</v>
      </c>
      <c r="H22" s="8">
        <v>0</v>
      </c>
      <c r="I22" s="8">
        <f t="shared" si="0"/>
        <v>0</v>
      </c>
      <c r="J22" s="8">
        <f>I22+F22</f>
        <v>0</v>
      </c>
      <c r="K22" s="8">
        <v>0</v>
      </c>
      <c r="L22" s="8">
        <v>0</v>
      </c>
      <c r="M22" s="8">
        <f t="shared" si="1"/>
        <v>0</v>
      </c>
      <c r="N22" s="8">
        <v>0</v>
      </c>
      <c r="O22" s="8">
        <v>0</v>
      </c>
    </row>
    <row r="23" spans="1:15" ht="15.75">
      <c r="A23" s="88"/>
      <c r="B23" s="76" t="s">
        <v>32</v>
      </c>
      <c r="C23" s="76"/>
      <c r="D23" s="39">
        <f>SUM(D19:D22)</f>
        <v>10</v>
      </c>
      <c r="E23" s="39">
        <f t="shared" ref="E23:M23" si="7">SUM(E19:E22)</f>
        <v>0</v>
      </c>
      <c r="F23" s="39">
        <f t="shared" si="7"/>
        <v>10</v>
      </c>
      <c r="G23" s="39">
        <f t="shared" si="7"/>
        <v>746</v>
      </c>
      <c r="H23" s="39">
        <f t="shared" si="7"/>
        <v>70</v>
      </c>
      <c r="I23" s="39">
        <f t="shared" si="7"/>
        <v>816</v>
      </c>
      <c r="J23" s="39">
        <f t="shared" si="7"/>
        <v>826</v>
      </c>
      <c r="K23" s="40">
        <f t="shared" si="7"/>
        <v>5107</v>
      </c>
      <c r="L23" s="40">
        <f t="shared" si="7"/>
        <v>145</v>
      </c>
      <c r="M23" s="40">
        <f t="shared" si="7"/>
        <v>5252</v>
      </c>
      <c r="N23" s="9">
        <f>(K23/G23)*1000</f>
        <v>6845.8445040214474</v>
      </c>
      <c r="O23" s="9">
        <f>(L23/H23)*1000</f>
        <v>2071.4285714285716</v>
      </c>
    </row>
    <row r="24" spans="1:15" ht="15.75">
      <c r="A24" s="87" t="s">
        <v>33</v>
      </c>
      <c r="B24" s="75" t="s">
        <v>34</v>
      </c>
      <c r="C24" s="75"/>
      <c r="D24" s="1">
        <v>5.5</v>
      </c>
      <c r="E24" s="8">
        <v>0</v>
      </c>
      <c r="F24" s="1">
        <f t="shared" ref="F24:F29" si="8">SUM(D24:E24)</f>
        <v>5.5</v>
      </c>
      <c r="G24" s="8">
        <v>2</v>
      </c>
      <c r="H24" s="8">
        <v>0</v>
      </c>
      <c r="I24" s="8">
        <f t="shared" si="0"/>
        <v>2</v>
      </c>
      <c r="J24" s="1">
        <f>I24+F24</f>
        <v>7.5</v>
      </c>
      <c r="K24" s="1">
        <v>0.4</v>
      </c>
      <c r="L24" s="8">
        <v>0</v>
      </c>
      <c r="M24" s="1">
        <f t="shared" si="1"/>
        <v>0.4</v>
      </c>
      <c r="N24" s="8">
        <f>(K24/G24)*1000</f>
        <v>200</v>
      </c>
      <c r="O24" s="8">
        <v>0</v>
      </c>
    </row>
    <row r="25" spans="1:15" ht="15.75">
      <c r="A25" s="87"/>
      <c r="B25" s="75" t="s">
        <v>35</v>
      </c>
      <c r="C25" s="75"/>
      <c r="D25" s="1">
        <v>40.5</v>
      </c>
      <c r="E25" s="8">
        <v>0</v>
      </c>
      <c r="F25" s="1">
        <f t="shared" si="8"/>
        <v>40.5</v>
      </c>
      <c r="G25" s="1">
        <v>171.5</v>
      </c>
      <c r="H25" s="8">
        <v>72</v>
      </c>
      <c r="I25" s="1">
        <f t="shared" si="0"/>
        <v>243.5</v>
      </c>
      <c r="J25" s="8">
        <f t="shared" ref="J25:J30" si="9">I25+F25</f>
        <v>284</v>
      </c>
      <c r="K25" s="8">
        <v>147</v>
      </c>
      <c r="L25" s="8">
        <v>20</v>
      </c>
      <c r="M25" s="8">
        <f t="shared" si="1"/>
        <v>167</v>
      </c>
      <c r="N25" s="8">
        <f>(K25/G25)*1000</f>
        <v>857.14285714285711</v>
      </c>
      <c r="O25" s="8">
        <f>(L25/H25)*1000</f>
        <v>277.77777777777777</v>
      </c>
    </row>
    <row r="26" spans="1:15" ht="15.75">
      <c r="A26" s="87"/>
      <c r="B26" s="75" t="s">
        <v>36</v>
      </c>
      <c r="C26" s="75"/>
      <c r="D26" s="8">
        <v>141</v>
      </c>
      <c r="E26" s="8">
        <v>0</v>
      </c>
      <c r="F26" s="8">
        <f t="shared" si="8"/>
        <v>141</v>
      </c>
      <c r="G26" s="8">
        <v>522</v>
      </c>
      <c r="H26" s="8">
        <v>0</v>
      </c>
      <c r="I26" s="8">
        <f t="shared" si="0"/>
        <v>522</v>
      </c>
      <c r="J26" s="8">
        <f t="shared" si="9"/>
        <v>663</v>
      </c>
      <c r="K26" s="8">
        <v>1092</v>
      </c>
      <c r="L26" s="8">
        <v>0</v>
      </c>
      <c r="M26" s="8">
        <f t="shared" si="1"/>
        <v>1092</v>
      </c>
      <c r="N26" s="8">
        <f>(K26/G26)*1000</f>
        <v>2091.9540229885056</v>
      </c>
      <c r="O26" s="8">
        <v>0</v>
      </c>
    </row>
    <row r="27" spans="1:15" ht="15.75">
      <c r="A27" s="87"/>
      <c r="B27" s="75" t="s">
        <v>37</v>
      </c>
      <c r="C27" s="75"/>
      <c r="D27" s="8">
        <v>0</v>
      </c>
      <c r="E27" s="8">
        <v>0</v>
      </c>
      <c r="F27" s="8">
        <f t="shared" si="8"/>
        <v>0</v>
      </c>
      <c r="G27" s="8">
        <v>0</v>
      </c>
      <c r="H27" s="8">
        <v>0</v>
      </c>
      <c r="I27" s="8">
        <f t="shared" si="0"/>
        <v>0</v>
      </c>
      <c r="J27" s="8">
        <f t="shared" si="9"/>
        <v>0</v>
      </c>
      <c r="K27" s="8">
        <v>0</v>
      </c>
      <c r="L27" s="8">
        <v>0</v>
      </c>
      <c r="M27" s="8">
        <f t="shared" si="1"/>
        <v>0</v>
      </c>
      <c r="N27" s="8">
        <v>0</v>
      </c>
      <c r="O27" s="8">
        <v>0</v>
      </c>
    </row>
    <row r="28" spans="1:15" ht="15.75">
      <c r="A28" s="87"/>
      <c r="B28" s="75" t="s">
        <v>38</v>
      </c>
      <c r="C28" s="75"/>
      <c r="D28" s="8">
        <v>0</v>
      </c>
      <c r="E28" s="8">
        <v>0</v>
      </c>
      <c r="F28" s="8">
        <f t="shared" si="8"/>
        <v>0</v>
      </c>
      <c r="G28" s="8">
        <v>0</v>
      </c>
      <c r="H28" s="8">
        <v>0</v>
      </c>
      <c r="I28" s="8">
        <f t="shared" si="0"/>
        <v>0</v>
      </c>
      <c r="J28" s="8">
        <f t="shared" si="9"/>
        <v>0</v>
      </c>
      <c r="K28" s="8">
        <v>0</v>
      </c>
      <c r="L28" s="8">
        <v>0</v>
      </c>
      <c r="M28" s="8">
        <f t="shared" si="1"/>
        <v>0</v>
      </c>
      <c r="N28" s="8">
        <v>0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8"/>
        <v>0</v>
      </c>
      <c r="G29" s="8">
        <v>0</v>
      </c>
      <c r="H29" s="8">
        <v>0</v>
      </c>
      <c r="I29" s="8">
        <f t="shared" si="0"/>
        <v>0</v>
      </c>
      <c r="J29" s="8">
        <f t="shared" si="9"/>
        <v>0</v>
      </c>
      <c r="K29" s="8">
        <v>0</v>
      </c>
      <c r="L29" s="8">
        <v>0</v>
      </c>
      <c r="M29" s="8">
        <f t="shared" si="1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v>0</v>
      </c>
      <c r="G30" s="8">
        <v>0</v>
      </c>
      <c r="H30" s="8"/>
      <c r="I30" s="8">
        <v>0</v>
      </c>
      <c r="J30" s="8">
        <f t="shared" si="9"/>
        <v>0</v>
      </c>
      <c r="K30" s="8">
        <v>0</v>
      </c>
      <c r="L30" s="8">
        <v>0</v>
      </c>
      <c r="M30" s="8">
        <f t="shared" si="1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39">
        <f>SUM(D24:D30)</f>
        <v>187</v>
      </c>
      <c r="E31" s="39">
        <f t="shared" ref="E31:M31" si="10">SUM(E24:E30)</f>
        <v>0</v>
      </c>
      <c r="F31" s="39">
        <f t="shared" si="10"/>
        <v>187</v>
      </c>
      <c r="G31" s="39">
        <f t="shared" si="10"/>
        <v>695.5</v>
      </c>
      <c r="H31" s="39">
        <f t="shared" si="10"/>
        <v>72</v>
      </c>
      <c r="I31" s="39">
        <f t="shared" si="10"/>
        <v>767.5</v>
      </c>
      <c r="J31" s="39">
        <f t="shared" si="10"/>
        <v>954.5</v>
      </c>
      <c r="K31" s="39">
        <f t="shared" si="10"/>
        <v>1239.4000000000001</v>
      </c>
      <c r="L31" s="39">
        <f t="shared" si="10"/>
        <v>20</v>
      </c>
      <c r="M31" s="39">
        <f t="shared" si="10"/>
        <v>1259.4000000000001</v>
      </c>
      <c r="N31" s="9">
        <f>(K31/G31)*1000</f>
        <v>1782.0273184759167</v>
      </c>
      <c r="O31" s="9">
        <f>(L31/H31)*1000</f>
        <v>277.77777777777777</v>
      </c>
    </row>
    <row r="32" spans="1:15" ht="18.75">
      <c r="A32" s="90" t="s">
        <v>124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18" t="s">
        <v>7</v>
      </c>
      <c r="L34" s="18" t="s">
        <v>8</v>
      </c>
      <c r="M34" s="18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8">
        <v>0</v>
      </c>
      <c r="E35" s="8">
        <v>0</v>
      </c>
      <c r="F35" s="8">
        <f t="shared" ref="F35:F40" si="11">SUM(D35:E35)</f>
        <v>0</v>
      </c>
      <c r="G35" s="8">
        <v>0</v>
      </c>
      <c r="H35" s="8">
        <v>0</v>
      </c>
      <c r="I35" s="8">
        <f t="shared" ref="I35:I40" si="12">SUM(G35:H35)</f>
        <v>0</v>
      </c>
      <c r="J35" s="8">
        <f t="shared" ref="J35:J40" si="13">I35+F35</f>
        <v>0</v>
      </c>
      <c r="K35" s="8">
        <v>0</v>
      </c>
      <c r="L35" s="8">
        <v>0</v>
      </c>
      <c r="M35" s="8">
        <f t="shared" ref="M35:M40" si="14">SUM(K35:L35)</f>
        <v>0</v>
      </c>
      <c r="N35" s="8">
        <v>0</v>
      </c>
      <c r="O35" s="8">
        <v>0</v>
      </c>
    </row>
    <row r="36" spans="1:15" ht="15.75">
      <c r="A36" s="87"/>
      <c r="B36" s="75" t="s">
        <v>44</v>
      </c>
      <c r="C36" s="75"/>
      <c r="D36" s="8">
        <v>0</v>
      </c>
      <c r="E36" s="8">
        <v>0</v>
      </c>
      <c r="F36" s="8">
        <f t="shared" si="11"/>
        <v>0</v>
      </c>
      <c r="G36" s="8">
        <v>0</v>
      </c>
      <c r="H36" s="8">
        <v>0</v>
      </c>
      <c r="I36" s="8">
        <f t="shared" si="12"/>
        <v>0</v>
      </c>
      <c r="J36" s="8">
        <f t="shared" si="13"/>
        <v>0</v>
      </c>
      <c r="K36" s="8">
        <v>0</v>
      </c>
      <c r="L36" s="8">
        <v>0</v>
      </c>
      <c r="M36" s="8">
        <f t="shared" si="14"/>
        <v>0</v>
      </c>
      <c r="N36" s="8">
        <v>0</v>
      </c>
      <c r="O36" s="8">
        <v>0</v>
      </c>
    </row>
    <row r="37" spans="1:15" ht="15.75">
      <c r="A37" s="87"/>
      <c r="B37" s="75" t="s">
        <v>45</v>
      </c>
      <c r="C37" s="75"/>
      <c r="D37" s="8">
        <v>0</v>
      </c>
      <c r="E37" s="8">
        <v>0</v>
      </c>
      <c r="F37" s="8">
        <f t="shared" si="11"/>
        <v>0</v>
      </c>
      <c r="G37" s="8">
        <v>0</v>
      </c>
      <c r="H37" s="8">
        <v>0</v>
      </c>
      <c r="I37" s="8">
        <f t="shared" si="12"/>
        <v>0</v>
      </c>
      <c r="J37" s="8">
        <f t="shared" si="13"/>
        <v>0</v>
      </c>
      <c r="K37" s="8">
        <v>0</v>
      </c>
      <c r="L37" s="8">
        <v>0</v>
      </c>
      <c r="M37" s="8">
        <f t="shared" si="14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8">
        <v>0</v>
      </c>
      <c r="E38" s="8">
        <v>0</v>
      </c>
      <c r="F38" s="8">
        <f t="shared" si="11"/>
        <v>0</v>
      </c>
      <c r="G38" s="8">
        <v>0</v>
      </c>
      <c r="H38" s="8">
        <v>0</v>
      </c>
      <c r="I38" s="8">
        <f t="shared" si="12"/>
        <v>0</v>
      </c>
      <c r="J38" s="8">
        <f t="shared" si="13"/>
        <v>0</v>
      </c>
      <c r="K38" s="8">
        <v>0</v>
      </c>
      <c r="L38" s="8">
        <v>0</v>
      </c>
      <c r="M38" s="8">
        <f t="shared" si="14"/>
        <v>0</v>
      </c>
      <c r="N38" s="8">
        <v>0</v>
      </c>
      <c r="O38" s="8">
        <v>0</v>
      </c>
    </row>
    <row r="39" spans="1:15" ht="15.75">
      <c r="A39" s="87"/>
      <c r="B39" s="75" t="s">
        <v>47</v>
      </c>
      <c r="C39" s="75"/>
      <c r="D39" s="8">
        <v>0</v>
      </c>
      <c r="E39" s="8">
        <v>0</v>
      </c>
      <c r="F39" s="8">
        <f t="shared" si="11"/>
        <v>0</v>
      </c>
      <c r="G39" s="8">
        <v>0</v>
      </c>
      <c r="H39" s="8">
        <v>0</v>
      </c>
      <c r="I39" s="8">
        <f t="shared" si="12"/>
        <v>0</v>
      </c>
      <c r="J39" s="8">
        <f t="shared" si="13"/>
        <v>0</v>
      </c>
      <c r="K39" s="8">
        <v>0</v>
      </c>
      <c r="L39" s="8">
        <v>0</v>
      </c>
      <c r="M39" s="8">
        <f t="shared" si="14"/>
        <v>0</v>
      </c>
      <c r="N39" s="8">
        <v>0</v>
      </c>
      <c r="O39" s="8">
        <v>0</v>
      </c>
    </row>
    <row r="40" spans="1:15" ht="15.75">
      <c r="A40" s="87"/>
      <c r="B40" s="75" t="s">
        <v>48</v>
      </c>
      <c r="C40" s="75"/>
      <c r="D40" s="8">
        <v>0</v>
      </c>
      <c r="E40" s="8">
        <v>0</v>
      </c>
      <c r="F40" s="8">
        <f t="shared" si="11"/>
        <v>0</v>
      </c>
      <c r="G40" s="8">
        <v>0</v>
      </c>
      <c r="H40" s="8">
        <v>0</v>
      </c>
      <c r="I40" s="8">
        <f t="shared" si="12"/>
        <v>0</v>
      </c>
      <c r="J40" s="8">
        <f t="shared" si="13"/>
        <v>0</v>
      </c>
      <c r="K40" s="8">
        <v>0</v>
      </c>
      <c r="L40" s="8">
        <v>0</v>
      </c>
      <c r="M40" s="8">
        <f t="shared" si="14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9">
        <f>SUM(D35:D40)</f>
        <v>0</v>
      </c>
      <c r="E41" s="9">
        <f t="shared" ref="E41:O41" si="15">SUM(E35:E40)</f>
        <v>0</v>
      </c>
      <c r="F41" s="9">
        <f t="shared" si="15"/>
        <v>0</v>
      </c>
      <c r="G41" s="9">
        <f t="shared" si="15"/>
        <v>0</v>
      </c>
      <c r="H41" s="9">
        <f t="shared" si="15"/>
        <v>0</v>
      </c>
      <c r="I41" s="9">
        <f t="shared" si="15"/>
        <v>0</v>
      </c>
      <c r="J41" s="9">
        <f t="shared" si="15"/>
        <v>0</v>
      </c>
      <c r="K41" s="9">
        <f t="shared" si="15"/>
        <v>0</v>
      </c>
      <c r="L41" s="9">
        <f t="shared" si="15"/>
        <v>0</v>
      </c>
      <c r="M41" s="9">
        <f t="shared" si="15"/>
        <v>0</v>
      </c>
      <c r="N41" s="9">
        <f t="shared" si="15"/>
        <v>0</v>
      </c>
      <c r="O41" s="9">
        <f t="shared" si="15"/>
        <v>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>SUM(D42:E42)</f>
        <v>0</v>
      </c>
      <c r="G42" s="8">
        <v>0</v>
      </c>
      <c r="H42" s="8">
        <v>0</v>
      </c>
      <c r="I42" s="8">
        <f>SUM(G42:H42)</f>
        <v>0</v>
      </c>
      <c r="J42" s="8">
        <f>I42+F42</f>
        <v>0</v>
      </c>
      <c r="K42" s="8">
        <v>0</v>
      </c>
      <c r="L42" s="8">
        <v>0</v>
      </c>
      <c r="M42" s="8">
        <f>SUM(K42:L42)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ref="F43:F49" si="16">SUM(D43:E43)</f>
        <v>0</v>
      </c>
      <c r="G43" s="8">
        <v>0</v>
      </c>
      <c r="H43" s="8">
        <v>0</v>
      </c>
      <c r="I43" s="8">
        <f t="shared" ref="I43:I49" si="17">SUM(G43:H43)</f>
        <v>0</v>
      </c>
      <c r="J43" s="8">
        <f t="shared" ref="J43:J49" si="18">I43+F43</f>
        <v>0</v>
      </c>
      <c r="K43" s="8">
        <v>0</v>
      </c>
      <c r="L43" s="8">
        <v>0</v>
      </c>
      <c r="M43" s="8">
        <f t="shared" ref="M43:M49" si="19">SUM(K43:L43)</f>
        <v>0</v>
      </c>
      <c r="N43" s="8">
        <v>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16"/>
        <v>0</v>
      </c>
      <c r="G44" s="8">
        <v>0</v>
      </c>
      <c r="H44" s="8">
        <v>0</v>
      </c>
      <c r="I44" s="8">
        <f t="shared" si="17"/>
        <v>0</v>
      </c>
      <c r="J44" s="8">
        <f t="shared" si="18"/>
        <v>0</v>
      </c>
      <c r="K44" s="8">
        <v>0</v>
      </c>
      <c r="L44" s="8">
        <v>0</v>
      </c>
      <c r="M44" s="8">
        <f t="shared" si="19"/>
        <v>0</v>
      </c>
      <c r="N44" s="8">
        <v>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16"/>
        <v>0</v>
      </c>
      <c r="G45" s="8">
        <v>0</v>
      </c>
      <c r="H45" s="8">
        <v>0</v>
      </c>
      <c r="I45" s="8">
        <f t="shared" si="17"/>
        <v>0</v>
      </c>
      <c r="J45" s="8">
        <f t="shared" si="18"/>
        <v>0</v>
      </c>
      <c r="K45" s="8">
        <v>0</v>
      </c>
      <c r="L45" s="8">
        <v>0</v>
      </c>
      <c r="M45" s="8">
        <f t="shared" si="19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16"/>
        <v>0</v>
      </c>
      <c r="G46" s="8">
        <v>0</v>
      </c>
      <c r="H46" s="8">
        <v>0</v>
      </c>
      <c r="I46" s="8">
        <f t="shared" si="17"/>
        <v>0</v>
      </c>
      <c r="J46" s="8">
        <f t="shared" si="18"/>
        <v>0</v>
      </c>
      <c r="K46" s="8">
        <v>0</v>
      </c>
      <c r="L46" s="8">
        <v>0</v>
      </c>
      <c r="M46" s="8">
        <f t="shared" si="19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16"/>
        <v>0</v>
      </c>
      <c r="G47" s="8">
        <v>0</v>
      </c>
      <c r="H47" s="8">
        <v>0</v>
      </c>
      <c r="I47" s="8">
        <f t="shared" si="17"/>
        <v>0</v>
      </c>
      <c r="J47" s="8">
        <f t="shared" si="18"/>
        <v>0</v>
      </c>
      <c r="K47" s="8">
        <v>0</v>
      </c>
      <c r="L47" s="8">
        <v>0</v>
      </c>
      <c r="M47" s="8">
        <f t="shared" si="19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16"/>
        <v>0</v>
      </c>
      <c r="G48" s="8">
        <v>0</v>
      </c>
      <c r="H48" s="8">
        <v>0</v>
      </c>
      <c r="I48" s="8">
        <f t="shared" si="17"/>
        <v>0</v>
      </c>
      <c r="J48" s="8">
        <f t="shared" si="18"/>
        <v>0</v>
      </c>
      <c r="K48" s="8">
        <v>0</v>
      </c>
      <c r="L48" s="8">
        <v>0</v>
      </c>
      <c r="M48" s="8">
        <f t="shared" si="19"/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16"/>
        <v>0</v>
      </c>
      <c r="G49" s="8">
        <v>0</v>
      </c>
      <c r="H49" s="8">
        <v>0</v>
      </c>
      <c r="I49" s="8">
        <f t="shared" si="17"/>
        <v>0</v>
      </c>
      <c r="J49" s="8">
        <f t="shared" si="18"/>
        <v>0</v>
      </c>
      <c r="K49" s="8">
        <v>0</v>
      </c>
      <c r="L49" s="8">
        <v>0</v>
      </c>
      <c r="M49" s="8">
        <f t="shared" si="19"/>
        <v>0</v>
      </c>
      <c r="N49" s="8">
        <v>0</v>
      </c>
      <c r="O49" s="8">
        <v>0</v>
      </c>
    </row>
    <row r="50" spans="1:15" ht="15.75">
      <c r="A50" s="102"/>
      <c r="B50" s="103"/>
      <c r="C50" s="3" t="s">
        <v>60</v>
      </c>
      <c r="D50" s="11">
        <f>SUM(D43:D49)</f>
        <v>0</v>
      </c>
      <c r="E50" s="11">
        <f t="shared" ref="E50:N50" si="20">SUM(E43:E49)</f>
        <v>0</v>
      </c>
      <c r="F50" s="11">
        <f t="shared" si="20"/>
        <v>0</v>
      </c>
      <c r="G50" s="11">
        <f t="shared" si="20"/>
        <v>0</v>
      </c>
      <c r="H50" s="11">
        <f t="shared" si="20"/>
        <v>0</v>
      </c>
      <c r="I50" s="11">
        <f t="shared" si="20"/>
        <v>0</v>
      </c>
      <c r="J50" s="11">
        <f t="shared" si="20"/>
        <v>0</v>
      </c>
      <c r="K50" s="11">
        <f t="shared" si="20"/>
        <v>0</v>
      </c>
      <c r="L50" s="11">
        <f t="shared" si="20"/>
        <v>0</v>
      </c>
      <c r="M50" s="11">
        <f t="shared" si="20"/>
        <v>0</v>
      </c>
      <c r="N50" s="11">
        <f t="shared" si="20"/>
        <v>0</v>
      </c>
      <c r="O50" s="11">
        <v>0</v>
      </c>
    </row>
    <row r="51" spans="1:15" ht="15.75">
      <c r="A51" s="87"/>
      <c r="B51" s="75" t="s">
        <v>61</v>
      </c>
      <c r="C51" s="75"/>
      <c r="D51" s="8">
        <v>0</v>
      </c>
      <c r="E51" s="8">
        <v>0</v>
      </c>
      <c r="F51" s="8">
        <f t="shared" ref="F51:F56" si="21">SUM(D51:E51)</f>
        <v>0</v>
      </c>
      <c r="G51" s="8">
        <v>0</v>
      </c>
      <c r="H51" s="8">
        <v>0</v>
      </c>
      <c r="I51" s="8">
        <f t="shared" ref="I51:I56" si="22">SUM(G51:H51)</f>
        <v>0</v>
      </c>
      <c r="J51" s="8">
        <f>I51+F51</f>
        <v>0</v>
      </c>
      <c r="K51" s="8">
        <v>0</v>
      </c>
      <c r="L51" s="8">
        <v>0</v>
      </c>
      <c r="M51" s="8">
        <f t="shared" ref="M51:M56" si="23">SUM(K51:L51)</f>
        <v>0</v>
      </c>
      <c r="N51" s="8">
        <v>0</v>
      </c>
      <c r="O51" s="8">
        <v>0</v>
      </c>
    </row>
    <row r="52" spans="1:15" ht="15.75">
      <c r="A52" s="87"/>
      <c r="B52" s="75" t="s">
        <v>62</v>
      </c>
      <c r="C52" s="75"/>
      <c r="D52" s="8">
        <v>0</v>
      </c>
      <c r="E52" s="8">
        <v>0</v>
      </c>
      <c r="F52" s="8">
        <f t="shared" si="21"/>
        <v>0</v>
      </c>
      <c r="G52" s="8">
        <v>0</v>
      </c>
      <c r="H52" s="8">
        <v>0</v>
      </c>
      <c r="I52" s="8">
        <f t="shared" si="22"/>
        <v>0</v>
      </c>
      <c r="J52" s="8">
        <f t="shared" ref="J52:J66" si="24">I52+F52</f>
        <v>0</v>
      </c>
      <c r="K52" s="8">
        <v>0</v>
      </c>
      <c r="L52" s="8">
        <v>0</v>
      </c>
      <c r="M52" s="8">
        <f t="shared" si="23"/>
        <v>0</v>
      </c>
      <c r="N52" s="8">
        <v>0</v>
      </c>
      <c r="O52" s="8">
        <v>0</v>
      </c>
    </row>
    <row r="53" spans="1:15" ht="15.75">
      <c r="A53" s="87"/>
      <c r="B53" s="75" t="s">
        <v>63</v>
      </c>
      <c r="C53" s="75"/>
      <c r="D53" s="8">
        <v>0</v>
      </c>
      <c r="E53" s="8">
        <v>0</v>
      </c>
      <c r="F53" s="8">
        <f t="shared" si="21"/>
        <v>0</v>
      </c>
      <c r="G53" s="8">
        <v>0</v>
      </c>
      <c r="H53" s="8">
        <v>0</v>
      </c>
      <c r="I53" s="8">
        <f t="shared" si="22"/>
        <v>0</v>
      </c>
      <c r="J53" s="8">
        <f t="shared" si="24"/>
        <v>0</v>
      </c>
      <c r="K53" s="8">
        <v>0</v>
      </c>
      <c r="L53" s="8">
        <v>0</v>
      </c>
      <c r="M53" s="8">
        <f t="shared" si="23"/>
        <v>0</v>
      </c>
      <c r="N53" s="8">
        <v>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 t="shared" si="21"/>
        <v>0</v>
      </c>
      <c r="G54" s="8">
        <v>0</v>
      </c>
      <c r="H54" s="8">
        <v>0</v>
      </c>
      <c r="I54" s="8">
        <f t="shared" si="22"/>
        <v>0</v>
      </c>
      <c r="J54" s="8">
        <f t="shared" si="24"/>
        <v>0</v>
      </c>
      <c r="K54" s="8">
        <v>0</v>
      </c>
      <c r="L54" s="8">
        <v>0</v>
      </c>
      <c r="M54" s="8">
        <f t="shared" si="23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 t="shared" si="21"/>
        <v>0</v>
      </c>
      <c r="G55" s="8">
        <v>0</v>
      </c>
      <c r="H55" s="8">
        <v>0</v>
      </c>
      <c r="I55" s="8">
        <f t="shared" si="22"/>
        <v>0</v>
      </c>
      <c r="J55" s="8">
        <f t="shared" si="24"/>
        <v>0</v>
      </c>
      <c r="K55" s="8">
        <v>0</v>
      </c>
      <c r="L55" s="8">
        <v>0</v>
      </c>
      <c r="M55" s="8">
        <f t="shared" si="23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0</v>
      </c>
      <c r="E56" s="8">
        <v>0</v>
      </c>
      <c r="F56" s="8">
        <f t="shared" si="21"/>
        <v>0</v>
      </c>
      <c r="G56" s="8">
        <v>0</v>
      </c>
      <c r="H56" s="8">
        <v>0</v>
      </c>
      <c r="I56" s="8">
        <f t="shared" si="22"/>
        <v>0</v>
      </c>
      <c r="J56" s="8">
        <f t="shared" si="24"/>
        <v>0</v>
      </c>
      <c r="K56" s="8">
        <v>0</v>
      </c>
      <c r="L56" s="8">
        <v>0</v>
      </c>
      <c r="M56" s="8">
        <f t="shared" si="23"/>
        <v>0</v>
      </c>
      <c r="N56" s="8">
        <v>0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O57" si="25">D42+D50+D51+D52+D53+D54+D55+D56</f>
        <v>0</v>
      </c>
      <c r="E57" s="9">
        <f t="shared" si="25"/>
        <v>0</v>
      </c>
      <c r="F57" s="9">
        <f t="shared" si="25"/>
        <v>0</v>
      </c>
      <c r="G57" s="9">
        <f t="shared" si="25"/>
        <v>0</v>
      </c>
      <c r="H57" s="9">
        <f t="shared" si="25"/>
        <v>0</v>
      </c>
      <c r="I57" s="9">
        <f t="shared" si="25"/>
        <v>0</v>
      </c>
      <c r="J57" s="9">
        <f t="shared" si="25"/>
        <v>0</v>
      </c>
      <c r="K57" s="9">
        <f t="shared" si="25"/>
        <v>0</v>
      </c>
      <c r="L57" s="9">
        <f t="shared" si="25"/>
        <v>0</v>
      </c>
      <c r="M57" s="9">
        <f t="shared" si="25"/>
        <v>0</v>
      </c>
      <c r="N57" s="9">
        <f t="shared" si="25"/>
        <v>0</v>
      </c>
      <c r="O57" s="9">
        <f t="shared" si="25"/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f>SUM(D58:E58)</f>
        <v>0</v>
      </c>
      <c r="G58" s="8">
        <v>0</v>
      </c>
      <c r="H58" s="8">
        <v>0</v>
      </c>
      <c r="I58" s="8">
        <f>SUM(G58:H58)</f>
        <v>0</v>
      </c>
      <c r="J58" s="8">
        <f t="shared" si="24"/>
        <v>0</v>
      </c>
      <c r="K58" s="8">
        <v>0</v>
      </c>
      <c r="L58" s="8">
        <v>0</v>
      </c>
      <c r="M58" s="8">
        <f>SUM(K58:L58)</f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f t="shared" ref="F59:F66" si="26">SUM(D59:E59)</f>
        <v>0</v>
      </c>
      <c r="G59" s="8">
        <v>0</v>
      </c>
      <c r="H59" s="8">
        <v>0</v>
      </c>
      <c r="I59" s="8">
        <f t="shared" ref="I59:I66" si="27">SUM(G59:H59)</f>
        <v>0</v>
      </c>
      <c r="J59" s="8">
        <f t="shared" si="24"/>
        <v>0</v>
      </c>
      <c r="K59" s="8">
        <v>0</v>
      </c>
      <c r="L59" s="8">
        <v>0</v>
      </c>
      <c r="M59" s="8">
        <f t="shared" ref="M59:M66" si="28">SUM(K59:L59)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si="26"/>
        <v>0</v>
      </c>
      <c r="G60" s="8">
        <v>0</v>
      </c>
      <c r="H60" s="8">
        <v>0</v>
      </c>
      <c r="I60" s="8">
        <f t="shared" si="27"/>
        <v>0</v>
      </c>
      <c r="J60" s="8">
        <f t="shared" si="24"/>
        <v>0</v>
      </c>
      <c r="K60" s="8">
        <v>0</v>
      </c>
      <c r="L60" s="8">
        <v>0</v>
      </c>
      <c r="M60" s="8">
        <f t="shared" si="28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26"/>
        <v>0</v>
      </c>
      <c r="G61" s="8">
        <v>0</v>
      </c>
      <c r="H61" s="8">
        <v>0</v>
      </c>
      <c r="I61" s="8">
        <f t="shared" si="27"/>
        <v>0</v>
      </c>
      <c r="J61" s="8">
        <f t="shared" si="24"/>
        <v>0</v>
      </c>
      <c r="K61" s="8">
        <v>0</v>
      </c>
      <c r="L61" s="8">
        <v>0</v>
      </c>
      <c r="M61" s="8">
        <f t="shared" si="28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26"/>
        <v>0</v>
      </c>
      <c r="G62" s="8">
        <v>0</v>
      </c>
      <c r="H62" s="8">
        <v>0</v>
      </c>
      <c r="I62" s="8">
        <f t="shared" si="27"/>
        <v>0</v>
      </c>
      <c r="J62" s="8">
        <f t="shared" si="24"/>
        <v>0</v>
      </c>
      <c r="K62" s="8">
        <v>0</v>
      </c>
      <c r="L62" s="8">
        <v>0</v>
      </c>
      <c r="M62" s="8">
        <f t="shared" si="28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26"/>
        <v>0</v>
      </c>
      <c r="G63" s="8">
        <v>0</v>
      </c>
      <c r="H63" s="8">
        <v>0</v>
      </c>
      <c r="I63" s="8">
        <f t="shared" si="27"/>
        <v>0</v>
      </c>
      <c r="J63" s="8">
        <f t="shared" si="24"/>
        <v>0</v>
      </c>
      <c r="K63" s="8">
        <v>0</v>
      </c>
      <c r="L63" s="8">
        <v>0</v>
      </c>
      <c r="M63" s="8">
        <f t="shared" si="28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26"/>
        <v>0</v>
      </c>
      <c r="G64" s="8">
        <v>0</v>
      </c>
      <c r="H64" s="8">
        <v>0</v>
      </c>
      <c r="I64" s="8">
        <f t="shared" si="27"/>
        <v>0</v>
      </c>
      <c r="J64" s="8">
        <f t="shared" si="24"/>
        <v>0</v>
      </c>
      <c r="K64" s="8">
        <v>0</v>
      </c>
      <c r="L64" s="8">
        <v>0</v>
      </c>
      <c r="M64" s="8">
        <f t="shared" si="28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26"/>
        <v>0</v>
      </c>
      <c r="G65" s="8">
        <v>0</v>
      </c>
      <c r="H65" s="8">
        <v>0</v>
      </c>
      <c r="I65" s="8">
        <f t="shared" si="27"/>
        <v>0</v>
      </c>
      <c r="J65" s="8">
        <f t="shared" si="24"/>
        <v>0</v>
      </c>
      <c r="K65" s="8">
        <v>0</v>
      </c>
      <c r="L65" s="8">
        <v>0</v>
      </c>
      <c r="M65" s="8">
        <f t="shared" si="28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26"/>
        <v>0</v>
      </c>
      <c r="G66" s="8">
        <v>0</v>
      </c>
      <c r="H66" s="8">
        <v>0</v>
      </c>
      <c r="I66" s="8">
        <f t="shared" si="27"/>
        <v>0</v>
      </c>
      <c r="J66" s="8">
        <f t="shared" si="24"/>
        <v>0</v>
      </c>
      <c r="K66" s="8">
        <v>0</v>
      </c>
      <c r="L66" s="8">
        <v>0</v>
      </c>
      <c r="M66" s="8">
        <f t="shared" si="28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f>SUM(D58:D66)</f>
        <v>0</v>
      </c>
      <c r="E67" s="9">
        <f t="shared" ref="E67:N67" si="29">SUM(E58:E66)</f>
        <v>0</v>
      </c>
      <c r="F67" s="9">
        <f t="shared" si="29"/>
        <v>0</v>
      </c>
      <c r="G67" s="9">
        <f t="shared" si="29"/>
        <v>0</v>
      </c>
      <c r="H67" s="9">
        <f t="shared" si="29"/>
        <v>0</v>
      </c>
      <c r="I67" s="9">
        <f t="shared" si="29"/>
        <v>0</v>
      </c>
      <c r="J67" s="9">
        <f t="shared" si="29"/>
        <v>0</v>
      </c>
      <c r="K67" s="9">
        <f t="shared" si="29"/>
        <v>0</v>
      </c>
      <c r="L67" s="9">
        <f t="shared" si="29"/>
        <v>0</v>
      </c>
      <c r="M67" s="9">
        <f t="shared" si="29"/>
        <v>0</v>
      </c>
      <c r="N67" s="9">
        <f t="shared" si="29"/>
        <v>0</v>
      </c>
      <c r="O67" s="9">
        <v>0</v>
      </c>
    </row>
    <row r="68" spans="1:15" ht="18.75">
      <c r="A68" s="90" t="s">
        <v>124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18" t="s">
        <v>7</v>
      </c>
      <c r="L70" s="18" t="s">
        <v>8</v>
      </c>
      <c r="M70" s="18" t="s">
        <v>9</v>
      </c>
      <c r="N70" s="18" t="s">
        <v>7</v>
      </c>
      <c r="O70" s="18" t="s">
        <v>8</v>
      </c>
    </row>
    <row r="71" spans="1:15" ht="15.75">
      <c r="A71" s="80" t="s">
        <v>79</v>
      </c>
      <c r="B71" s="84" t="s">
        <v>80</v>
      </c>
      <c r="C71" s="68" t="s">
        <v>81</v>
      </c>
      <c r="D71" s="8">
        <v>0</v>
      </c>
      <c r="E71" s="8">
        <v>0</v>
      </c>
      <c r="F71" s="8">
        <f>SUM(D71:E71)</f>
        <v>0</v>
      </c>
      <c r="G71" s="7">
        <v>0.23100000000000001</v>
      </c>
      <c r="H71" s="8">
        <v>0</v>
      </c>
      <c r="I71" s="14">
        <f>SUM(G71:H71)</f>
        <v>0.23100000000000001</v>
      </c>
      <c r="J71" s="14">
        <f>I71+F71</f>
        <v>0.23100000000000001</v>
      </c>
      <c r="K71" s="14">
        <v>80.849999999999994</v>
      </c>
      <c r="L71" s="8">
        <v>0</v>
      </c>
      <c r="M71" s="14">
        <f>SUM(K71:L71)</f>
        <v>80.849999999999994</v>
      </c>
      <c r="N71" s="8">
        <f t="shared" ref="N71:N76" si="30">(K71/G71)*1000</f>
        <v>349999.99999999994</v>
      </c>
      <c r="O71" s="8">
        <v>0</v>
      </c>
    </row>
    <row r="72" spans="1:15" ht="15.75">
      <c r="A72" s="81"/>
      <c r="B72" s="85"/>
      <c r="C72" s="68" t="s">
        <v>82</v>
      </c>
      <c r="D72" s="8">
        <v>0</v>
      </c>
      <c r="E72" s="8">
        <v>0</v>
      </c>
      <c r="F72" s="8">
        <f>SUM(D72:E72)</f>
        <v>0</v>
      </c>
      <c r="G72" s="7">
        <v>8.1000000000000003E-2</v>
      </c>
      <c r="H72" s="8">
        <v>0</v>
      </c>
      <c r="I72" s="14">
        <f>SUM(G72:H72)</f>
        <v>8.1000000000000003E-2</v>
      </c>
      <c r="J72" s="14">
        <f>I72+F72</f>
        <v>8.1000000000000003E-2</v>
      </c>
      <c r="K72" s="14">
        <v>32.4</v>
      </c>
      <c r="L72" s="8">
        <v>0</v>
      </c>
      <c r="M72" s="14">
        <f>SUM(K72:L72)</f>
        <v>32.4</v>
      </c>
      <c r="N72" s="8">
        <f t="shared" si="30"/>
        <v>399999.99999999994</v>
      </c>
      <c r="O72" s="8">
        <v>0</v>
      </c>
    </row>
    <row r="73" spans="1:15" ht="15.75">
      <c r="A73" s="81"/>
      <c r="B73" s="85"/>
      <c r="C73" s="68" t="s">
        <v>83</v>
      </c>
      <c r="D73" s="8">
        <v>0</v>
      </c>
      <c r="E73" s="8">
        <v>0</v>
      </c>
      <c r="F73" s="8">
        <f>SUM(D73:E73)</f>
        <v>0</v>
      </c>
      <c r="G73" s="7">
        <v>0</v>
      </c>
      <c r="H73" s="8">
        <v>0</v>
      </c>
      <c r="I73" s="8">
        <f>SUM(G73:H73)</f>
        <v>0</v>
      </c>
      <c r="J73" s="8">
        <f>I73+F73</f>
        <v>0</v>
      </c>
      <c r="K73" s="14">
        <v>0</v>
      </c>
      <c r="L73" s="8">
        <v>0</v>
      </c>
      <c r="M73" s="14">
        <f>SUM(K73:L73)</f>
        <v>0</v>
      </c>
      <c r="N73" s="8">
        <v>0</v>
      </c>
      <c r="O73" s="8">
        <v>0</v>
      </c>
    </row>
    <row r="74" spans="1:15" ht="15.75">
      <c r="A74" s="81"/>
      <c r="B74" s="85"/>
      <c r="C74" s="68" t="s">
        <v>84</v>
      </c>
      <c r="D74" s="8">
        <v>0</v>
      </c>
      <c r="E74" s="8">
        <v>0</v>
      </c>
      <c r="F74" s="8">
        <f>SUM(D74:E74)</f>
        <v>0</v>
      </c>
      <c r="G74" s="7">
        <v>0</v>
      </c>
      <c r="H74" s="8">
        <v>0</v>
      </c>
      <c r="I74" s="8">
        <f>SUM(G74:H74)</f>
        <v>0</v>
      </c>
      <c r="J74" s="8">
        <v>0</v>
      </c>
      <c r="K74" s="14">
        <v>0</v>
      </c>
      <c r="L74" s="8">
        <v>0</v>
      </c>
      <c r="M74" s="14">
        <f>SUM(K74:L74)</f>
        <v>0</v>
      </c>
      <c r="N74" s="8">
        <v>0</v>
      </c>
      <c r="O74" s="8">
        <v>0</v>
      </c>
    </row>
    <row r="75" spans="1:15" ht="15.75">
      <c r="A75" s="81"/>
      <c r="B75" s="85"/>
      <c r="C75" s="68" t="s">
        <v>85</v>
      </c>
      <c r="D75" s="8">
        <v>0</v>
      </c>
      <c r="E75" s="8">
        <v>0</v>
      </c>
      <c r="F75" s="8">
        <f>SUM(D75:E75)</f>
        <v>0</v>
      </c>
      <c r="G75" s="7">
        <v>0.45</v>
      </c>
      <c r="H75" s="8">
        <v>0</v>
      </c>
      <c r="I75" s="14">
        <f>SUM(G75:H75)</f>
        <v>0.45</v>
      </c>
      <c r="J75" s="14">
        <f>I75+F75</f>
        <v>0.45</v>
      </c>
      <c r="K75" s="14">
        <v>180</v>
      </c>
      <c r="L75" s="8">
        <v>0</v>
      </c>
      <c r="M75" s="14">
        <f>SUM(K75:L75)</f>
        <v>180</v>
      </c>
      <c r="N75" s="8">
        <f t="shared" si="30"/>
        <v>400000</v>
      </c>
      <c r="O75" s="8">
        <v>0</v>
      </c>
    </row>
    <row r="76" spans="1:15" ht="15.75">
      <c r="A76" s="82"/>
      <c r="B76" s="105"/>
      <c r="C76" s="6" t="s">
        <v>86</v>
      </c>
      <c r="D76" s="11">
        <f>SUM(D71:D75)</f>
        <v>0</v>
      </c>
      <c r="E76" s="11">
        <f t="shared" ref="E76:M76" si="31">SUM(E71:E75)</f>
        <v>0</v>
      </c>
      <c r="F76" s="11">
        <f t="shared" si="31"/>
        <v>0</v>
      </c>
      <c r="G76" s="16">
        <f t="shared" si="31"/>
        <v>0.76200000000000001</v>
      </c>
      <c r="H76" s="11">
        <f t="shared" si="31"/>
        <v>0</v>
      </c>
      <c r="I76" s="16">
        <f t="shared" si="31"/>
        <v>0.76200000000000001</v>
      </c>
      <c r="J76" s="16">
        <f t="shared" si="31"/>
        <v>0.76200000000000001</v>
      </c>
      <c r="K76" s="11">
        <f t="shared" si="31"/>
        <v>293.25</v>
      </c>
      <c r="L76" s="11">
        <f t="shared" si="31"/>
        <v>0</v>
      </c>
      <c r="M76" s="11">
        <f t="shared" si="31"/>
        <v>293.25</v>
      </c>
      <c r="N76" s="11">
        <f t="shared" si="30"/>
        <v>384842.51968503935</v>
      </c>
      <c r="O76" s="11">
        <v>0</v>
      </c>
    </row>
    <row r="77" spans="1:15" ht="15.75">
      <c r="A77" s="81"/>
      <c r="B77" s="84" t="s">
        <v>87</v>
      </c>
      <c r="C77" s="68" t="s">
        <v>88</v>
      </c>
      <c r="D77" s="8">
        <v>0</v>
      </c>
      <c r="E77" s="8">
        <v>0</v>
      </c>
      <c r="F77" s="8">
        <f>SUM(D77:E77)</f>
        <v>0</v>
      </c>
      <c r="G77" s="7">
        <v>1</v>
      </c>
      <c r="H77" s="8">
        <v>0</v>
      </c>
      <c r="I77" s="7">
        <f>SUM(G77:H77)</f>
        <v>1</v>
      </c>
      <c r="J77" s="7">
        <f>I77+F77</f>
        <v>1</v>
      </c>
      <c r="K77" s="8">
        <v>130</v>
      </c>
      <c r="L77" s="8">
        <v>0</v>
      </c>
      <c r="M77" s="8">
        <f>SUM(K77:L77)</f>
        <v>130</v>
      </c>
      <c r="N77" s="8">
        <f>(K77/G77)*1000</f>
        <v>130000</v>
      </c>
      <c r="O77" s="8">
        <v>0</v>
      </c>
    </row>
    <row r="78" spans="1:15" ht="15.75">
      <c r="A78" s="81"/>
      <c r="B78" s="85"/>
      <c r="C78" s="68" t="s">
        <v>89</v>
      </c>
      <c r="D78" s="8">
        <v>0</v>
      </c>
      <c r="E78" s="8">
        <v>0</v>
      </c>
      <c r="F78" s="8">
        <f>SUM(D78:E78)</f>
        <v>0</v>
      </c>
      <c r="G78" s="7">
        <v>0</v>
      </c>
      <c r="H78" s="8">
        <v>0</v>
      </c>
      <c r="I78" s="7">
        <f>SUM(G78:H78)</f>
        <v>0</v>
      </c>
      <c r="J78" s="7">
        <f>I78+F78</f>
        <v>0</v>
      </c>
      <c r="K78" s="8">
        <v>0</v>
      </c>
      <c r="L78" s="8">
        <v>0</v>
      </c>
      <c r="M78" s="8">
        <f>SUM(K78:L78)</f>
        <v>0</v>
      </c>
      <c r="N78" s="8">
        <v>0</v>
      </c>
      <c r="O78" s="8">
        <v>0</v>
      </c>
    </row>
    <row r="79" spans="1:15" ht="15.75">
      <c r="A79" s="81"/>
      <c r="B79" s="85"/>
      <c r="C79" s="68" t="s">
        <v>90</v>
      </c>
      <c r="D79" s="8">
        <v>0</v>
      </c>
      <c r="E79" s="8">
        <v>0</v>
      </c>
      <c r="F79" s="8">
        <f>SUM(D79:E79)</f>
        <v>0</v>
      </c>
      <c r="G79" s="7">
        <v>8.1000000000000003E-2</v>
      </c>
      <c r="H79" s="8">
        <v>0</v>
      </c>
      <c r="I79" s="7">
        <f>SUM(G79:H79)</f>
        <v>8.1000000000000003E-2</v>
      </c>
      <c r="J79" s="7">
        <f>I79+F79</f>
        <v>8.1000000000000003E-2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</row>
    <row r="80" spans="1:15" ht="15.75">
      <c r="A80" s="82"/>
      <c r="B80" s="105"/>
      <c r="C80" s="6" t="s">
        <v>91</v>
      </c>
      <c r="D80" s="11">
        <f>SUM(D77:D79)</f>
        <v>0</v>
      </c>
      <c r="E80" s="11">
        <f t="shared" ref="E80:M80" si="32">SUM(E77:E79)</f>
        <v>0</v>
      </c>
      <c r="F80" s="11">
        <f t="shared" si="32"/>
        <v>0</v>
      </c>
      <c r="G80" s="11">
        <f t="shared" si="32"/>
        <v>1.081</v>
      </c>
      <c r="H80" s="11">
        <f t="shared" si="32"/>
        <v>0</v>
      </c>
      <c r="I80" s="11">
        <f t="shared" si="32"/>
        <v>1.081</v>
      </c>
      <c r="J80" s="11">
        <f t="shared" si="32"/>
        <v>1.081</v>
      </c>
      <c r="K80" s="11">
        <f t="shared" si="32"/>
        <v>130</v>
      </c>
      <c r="L80" s="11">
        <f t="shared" si="32"/>
        <v>0</v>
      </c>
      <c r="M80" s="11">
        <f t="shared" si="32"/>
        <v>130</v>
      </c>
      <c r="N80" s="11">
        <f>(K80/G80)*1000</f>
        <v>120259.01942645699</v>
      </c>
      <c r="O80" s="11">
        <v>0</v>
      </c>
    </row>
    <row r="81" spans="1:15" ht="15.75">
      <c r="A81" s="83"/>
      <c r="B81" s="76" t="s">
        <v>92</v>
      </c>
      <c r="C81" s="76"/>
      <c r="D81" s="9">
        <f t="shared" ref="D81:M81" si="33">D76+D80</f>
        <v>0</v>
      </c>
      <c r="E81" s="9">
        <f t="shared" si="33"/>
        <v>0</v>
      </c>
      <c r="F81" s="9">
        <f t="shared" si="33"/>
        <v>0</v>
      </c>
      <c r="G81" s="15">
        <f t="shared" si="33"/>
        <v>1.843</v>
      </c>
      <c r="H81" s="9">
        <f t="shared" si="33"/>
        <v>0</v>
      </c>
      <c r="I81" s="15">
        <f t="shared" si="33"/>
        <v>1.843</v>
      </c>
      <c r="J81" s="15">
        <f t="shared" si="33"/>
        <v>1.843</v>
      </c>
      <c r="K81" s="9">
        <f t="shared" si="33"/>
        <v>423.25</v>
      </c>
      <c r="L81" s="9">
        <f t="shared" si="33"/>
        <v>0</v>
      </c>
      <c r="M81" s="9">
        <f t="shared" si="33"/>
        <v>423.25</v>
      </c>
      <c r="N81" s="9">
        <f>(K81/G81)*1000</f>
        <v>229652.74009766686</v>
      </c>
      <c r="O81" s="9">
        <v>0</v>
      </c>
    </row>
    <row r="82" spans="1:15" ht="15.75">
      <c r="A82" s="87" t="s">
        <v>93</v>
      </c>
      <c r="B82" s="75" t="s">
        <v>94</v>
      </c>
      <c r="C82" s="75"/>
      <c r="D82" s="8">
        <v>0</v>
      </c>
      <c r="E82" s="8">
        <v>0</v>
      </c>
      <c r="F82" s="8">
        <f>SUM(D82:E82)</f>
        <v>0</v>
      </c>
      <c r="G82" s="8">
        <v>0</v>
      </c>
      <c r="H82" s="8">
        <v>0</v>
      </c>
      <c r="I82" s="8">
        <f>SUM(G82:H82)</f>
        <v>0</v>
      </c>
      <c r="J82" s="8">
        <f>I82+F82</f>
        <v>0</v>
      </c>
      <c r="K82" s="8">
        <v>0</v>
      </c>
      <c r="L82" s="8">
        <v>0</v>
      </c>
      <c r="M82" s="8">
        <f>SUM(K82:L82)</f>
        <v>0</v>
      </c>
      <c r="N82" s="8">
        <v>0</v>
      </c>
      <c r="O82" s="8">
        <v>0</v>
      </c>
    </row>
    <row r="83" spans="1:15" ht="15.75">
      <c r="A83" s="87"/>
      <c r="B83" s="75" t="s">
        <v>95</v>
      </c>
      <c r="C83" s="75"/>
      <c r="D83" s="8">
        <v>0</v>
      </c>
      <c r="E83" s="8">
        <v>0</v>
      </c>
      <c r="F83" s="8">
        <f t="shared" ref="F83:F90" si="34">SUM(D83:E83)</f>
        <v>0</v>
      </c>
      <c r="G83" s="8">
        <v>0</v>
      </c>
      <c r="H83" s="8">
        <v>0</v>
      </c>
      <c r="I83" s="8">
        <f t="shared" ref="I83:I90" si="35">SUM(G83:H83)</f>
        <v>0</v>
      </c>
      <c r="J83" s="8">
        <f t="shared" ref="J83:J90" si="36">I83+F83</f>
        <v>0</v>
      </c>
      <c r="K83" s="8">
        <v>0</v>
      </c>
      <c r="L83" s="8">
        <v>0</v>
      </c>
      <c r="M83" s="8">
        <f t="shared" ref="M83:M90" si="37">SUM(K83:L83)</f>
        <v>0</v>
      </c>
      <c r="N83" s="8">
        <v>0</v>
      </c>
      <c r="O83" s="8">
        <v>0</v>
      </c>
    </row>
    <row r="84" spans="1:15" ht="15.75">
      <c r="A84" s="87"/>
      <c r="B84" s="75" t="s">
        <v>96</v>
      </c>
      <c r="C84" s="75"/>
      <c r="D84" s="1">
        <v>0.6</v>
      </c>
      <c r="E84" s="8">
        <v>0</v>
      </c>
      <c r="F84" s="1">
        <f t="shared" si="34"/>
        <v>0.6</v>
      </c>
      <c r="G84" s="1">
        <v>1.3</v>
      </c>
      <c r="H84" s="8">
        <v>0</v>
      </c>
      <c r="I84" s="1">
        <f t="shared" si="35"/>
        <v>1.3</v>
      </c>
      <c r="J84" s="1">
        <f t="shared" si="36"/>
        <v>1.9</v>
      </c>
      <c r="K84" s="72">
        <v>1.5E-3</v>
      </c>
      <c r="L84" s="49">
        <v>0</v>
      </c>
      <c r="M84" s="47">
        <f t="shared" si="37"/>
        <v>1.5E-3</v>
      </c>
      <c r="N84" s="7">
        <f>(K84/G84)*1000</f>
        <v>1.1538461538461537</v>
      </c>
      <c r="O84" s="8">
        <v>0</v>
      </c>
    </row>
    <row r="85" spans="1:15" ht="15.75">
      <c r="A85" s="87"/>
      <c r="B85" s="75" t="s">
        <v>97</v>
      </c>
      <c r="C85" s="75"/>
      <c r="D85" s="1">
        <v>1.9</v>
      </c>
      <c r="E85" s="14">
        <v>0.35</v>
      </c>
      <c r="F85" s="14">
        <f t="shared" si="34"/>
        <v>2.25</v>
      </c>
      <c r="G85" s="1">
        <v>2.2000000000000002</v>
      </c>
      <c r="H85" s="8">
        <v>10</v>
      </c>
      <c r="I85" s="1">
        <f t="shared" si="35"/>
        <v>12.2</v>
      </c>
      <c r="J85" s="14">
        <f t="shared" si="36"/>
        <v>14.45</v>
      </c>
      <c r="K85" s="1">
        <v>1.5</v>
      </c>
      <c r="L85" s="8">
        <v>5</v>
      </c>
      <c r="M85" s="1">
        <f t="shared" si="37"/>
        <v>6.5</v>
      </c>
      <c r="N85" s="8">
        <f>(K85/G85)*1000</f>
        <v>681.81818181818176</v>
      </c>
      <c r="O85" s="8">
        <f>(L85/H85)*1000</f>
        <v>500</v>
      </c>
    </row>
    <row r="86" spans="1:15" ht="15.75">
      <c r="A86" s="87"/>
      <c r="B86" s="89" t="s">
        <v>98</v>
      </c>
      <c r="C86" s="89"/>
      <c r="D86" s="48">
        <v>1570</v>
      </c>
      <c r="E86" s="48">
        <v>0</v>
      </c>
      <c r="F86" s="48">
        <f t="shared" si="34"/>
        <v>1570</v>
      </c>
      <c r="G86" s="48">
        <v>0</v>
      </c>
      <c r="H86" s="48">
        <v>0</v>
      </c>
      <c r="I86" s="48">
        <f t="shared" si="35"/>
        <v>0</v>
      </c>
      <c r="J86" s="48">
        <f t="shared" si="36"/>
        <v>1570</v>
      </c>
      <c r="K86" s="48">
        <v>0</v>
      </c>
      <c r="L86" s="48">
        <v>0</v>
      </c>
      <c r="M86" s="48">
        <f t="shared" si="37"/>
        <v>0</v>
      </c>
      <c r="N86" s="48">
        <v>0</v>
      </c>
      <c r="O86" s="48">
        <v>0</v>
      </c>
    </row>
    <row r="87" spans="1:15" ht="15.75">
      <c r="A87" s="87"/>
      <c r="B87" s="75" t="s">
        <v>99</v>
      </c>
      <c r="C87" s="75"/>
      <c r="D87" s="8">
        <v>0</v>
      </c>
      <c r="E87" s="8">
        <v>0</v>
      </c>
      <c r="F87" s="8">
        <f t="shared" si="34"/>
        <v>0</v>
      </c>
      <c r="G87" s="8">
        <v>0</v>
      </c>
      <c r="H87" s="8">
        <v>0</v>
      </c>
      <c r="I87" s="8">
        <f t="shared" si="35"/>
        <v>0</v>
      </c>
      <c r="J87" s="10">
        <f t="shared" si="36"/>
        <v>0</v>
      </c>
      <c r="K87" s="8">
        <v>0</v>
      </c>
      <c r="L87" s="8">
        <v>0</v>
      </c>
      <c r="M87" s="8">
        <f t="shared" si="37"/>
        <v>0</v>
      </c>
      <c r="N87" s="8">
        <v>0</v>
      </c>
      <c r="O87" s="8">
        <v>0</v>
      </c>
    </row>
    <row r="88" spans="1:15" ht="15.75">
      <c r="A88" s="87"/>
      <c r="B88" s="75" t="s">
        <v>100</v>
      </c>
      <c r="C88" s="75"/>
      <c r="D88" s="8">
        <v>0</v>
      </c>
      <c r="E88" s="8">
        <v>0</v>
      </c>
      <c r="F88" s="8">
        <f t="shared" si="34"/>
        <v>0</v>
      </c>
      <c r="G88" s="1">
        <v>16.899999999999999</v>
      </c>
      <c r="H88" s="14">
        <v>0.05</v>
      </c>
      <c r="I88" s="14">
        <f t="shared" si="35"/>
        <v>16.95</v>
      </c>
      <c r="J88" s="57">
        <f t="shared" si="36"/>
        <v>16.95</v>
      </c>
      <c r="K88" s="1">
        <v>32.5</v>
      </c>
      <c r="L88" s="8">
        <v>0</v>
      </c>
      <c r="M88" s="1">
        <f t="shared" si="37"/>
        <v>32.5</v>
      </c>
      <c r="N88" s="8">
        <f>(K88/G88)*1000</f>
        <v>1923.0769230769231</v>
      </c>
      <c r="O88" s="8">
        <v>0</v>
      </c>
    </row>
    <row r="89" spans="1:15" ht="15.75">
      <c r="A89" s="87"/>
      <c r="B89" s="75" t="s">
        <v>101</v>
      </c>
      <c r="C89" s="75"/>
      <c r="D89" s="8">
        <v>0</v>
      </c>
      <c r="E89" s="8">
        <v>0</v>
      </c>
      <c r="F89" s="8">
        <f t="shared" si="34"/>
        <v>0</v>
      </c>
      <c r="G89" s="65">
        <v>6.0199999999999997E-2</v>
      </c>
      <c r="H89" s="8">
        <v>0</v>
      </c>
      <c r="I89" s="47">
        <f t="shared" si="35"/>
        <v>6.0199999999999997E-2</v>
      </c>
      <c r="J89" s="65">
        <f t="shared" si="36"/>
        <v>6.0199999999999997E-2</v>
      </c>
      <c r="K89" s="1">
        <v>9.8000000000000007</v>
      </c>
      <c r="L89" s="8">
        <v>0</v>
      </c>
      <c r="M89" s="1">
        <f t="shared" si="37"/>
        <v>9.8000000000000007</v>
      </c>
      <c r="N89" s="8">
        <f>(K89/G89)*1000</f>
        <v>162790.69767441862</v>
      </c>
      <c r="O89" s="1">
        <v>0</v>
      </c>
    </row>
    <row r="90" spans="1:15" ht="15" customHeight="1">
      <c r="A90" s="87"/>
      <c r="B90" s="75" t="s">
        <v>102</v>
      </c>
      <c r="C90" s="75"/>
      <c r="D90" s="8">
        <v>0</v>
      </c>
      <c r="E90" s="8">
        <v>0</v>
      </c>
      <c r="F90" s="8">
        <f t="shared" si="34"/>
        <v>0</v>
      </c>
      <c r="G90" s="10">
        <v>0</v>
      </c>
      <c r="H90" s="8">
        <v>0</v>
      </c>
      <c r="I90" s="8">
        <f t="shared" si="35"/>
        <v>0</v>
      </c>
      <c r="J90" s="8">
        <f t="shared" si="36"/>
        <v>0</v>
      </c>
      <c r="K90" s="8">
        <v>0</v>
      </c>
      <c r="L90" s="8">
        <v>0</v>
      </c>
      <c r="M90" s="8">
        <f t="shared" si="37"/>
        <v>0</v>
      </c>
      <c r="N90" s="8">
        <v>0</v>
      </c>
      <c r="O90" s="8">
        <v>0</v>
      </c>
    </row>
    <row r="91" spans="1:15" ht="15.75">
      <c r="A91" s="88"/>
      <c r="B91" s="76" t="s">
        <v>103</v>
      </c>
      <c r="C91" s="76"/>
      <c r="D91" s="2">
        <f t="shared" ref="D91:I91" si="38">SUM(D82:D90)</f>
        <v>1572.5</v>
      </c>
      <c r="E91" s="9">
        <f t="shared" si="38"/>
        <v>0.35</v>
      </c>
      <c r="F91" s="2">
        <f t="shared" si="38"/>
        <v>1572.85</v>
      </c>
      <c r="G91" s="2">
        <f t="shared" si="38"/>
        <v>20.460199999999997</v>
      </c>
      <c r="H91" s="9">
        <f t="shared" si="38"/>
        <v>10.050000000000001</v>
      </c>
      <c r="I91" s="2">
        <f t="shared" si="38"/>
        <v>30.510199999999998</v>
      </c>
      <c r="J91" s="2">
        <f>SUM(J82:J90)</f>
        <v>1603.3601999999998</v>
      </c>
      <c r="K91" s="9">
        <f>SUM(K82:K90)</f>
        <v>43.801500000000004</v>
      </c>
      <c r="L91" s="9">
        <f>SUM(L82:L90)</f>
        <v>5</v>
      </c>
      <c r="M91" s="51">
        <f>SUM(M82:M90)</f>
        <v>48.801500000000004</v>
      </c>
      <c r="N91" s="9">
        <f>(K91/G91)*1000</f>
        <v>2140.8148502947188</v>
      </c>
      <c r="O91" s="9">
        <f>(L91/H91)*1000</f>
        <v>497.51243781094524</v>
      </c>
    </row>
    <row r="92" spans="1:15" ht="15.75">
      <c r="A92" s="77" t="s">
        <v>104</v>
      </c>
      <c r="B92" s="78"/>
      <c r="C92" s="79"/>
      <c r="D92" s="27">
        <f t="shared" ref="D92:M92" si="39">D8+D18+D23+D31+D41+D57+D67+D81+D91</f>
        <v>1947</v>
      </c>
      <c r="E92" s="26">
        <f t="shared" si="39"/>
        <v>0.35</v>
      </c>
      <c r="F92" s="27">
        <f t="shared" si="39"/>
        <v>1947.35</v>
      </c>
      <c r="G92" s="27">
        <f t="shared" si="39"/>
        <v>2436.8031999999998</v>
      </c>
      <c r="H92" s="26">
        <f t="shared" si="39"/>
        <v>152.05000000000001</v>
      </c>
      <c r="I92" s="27">
        <f t="shared" si="39"/>
        <v>2588.8532</v>
      </c>
      <c r="J92" s="27">
        <f t="shared" si="39"/>
        <v>4536.2031999999999</v>
      </c>
      <c r="K92" s="26">
        <f t="shared" si="39"/>
        <v>19052.851500000004</v>
      </c>
      <c r="L92" s="26">
        <f t="shared" si="39"/>
        <v>170</v>
      </c>
      <c r="M92" s="26">
        <f t="shared" si="39"/>
        <v>19222.851500000004</v>
      </c>
      <c r="N92" s="26">
        <f>(K92/G92)*1000</f>
        <v>7818.7895928567423</v>
      </c>
      <c r="O92" s="26">
        <f>O8+O18+O23+O31+O41+O57+O67+O81+O91</f>
        <v>2846.7187870172947</v>
      </c>
    </row>
    <row r="93" spans="1:15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2" manualBreakCount="2">
    <brk id="31" max="14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93"/>
  <sheetViews>
    <sheetView rightToLeft="1" topLeftCell="A79" zoomScale="106" zoomScaleNormal="106" workbookViewId="0">
      <selection activeCell="U87" sqref="U87"/>
    </sheetView>
  </sheetViews>
  <sheetFormatPr defaultRowHeight="15"/>
  <cols>
    <col min="1" max="1" width="4.140625" customWidth="1"/>
    <col min="2" max="2" width="4.7109375" customWidth="1"/>
    <col min="3" max="3" width="14.42578125" customWidth="1"/>
    <col min="4" max="4" width="11.42578125" customWidth="1"/>
    <col min="5" max="5" width="7.42578125" customWidth="1"/>
    <col min="6" max="6" width="10.140625" customWidth="1"/>
    <col min="7" max="7" width="8.28515625" customWidth="1"/>
    <col min="8" max="8" width="7.28515625" customWidth="1"/>
    <col min="9" max="9" width="8.5703125" customWidth="1"/>
    <col min="10" max="11" width="9.28515625" customWidth="1"/>
    <col min="12" max="12" width="7.7109375" customWidth="1"/>
    <col min="13" max="14" width="8.85546875" customWidth="1"/>
    <col min="15" max="15" width="8.5703125" customWidth="1"/>
  </cols>
  <sheetData>
    <row r="1" spans="1:15" ht="18.75">
      <c r="A1" s="90" t="s">
        <v>121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18" t="s">
        <v>7</v>
      </c>
      <c r="L3" s="18" t="s">
        <v>8</v>
      </c>
      <c r="M3" s="18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8">
        <v>312</v>
      </c>
      <c r="E4" s="8">
        <v>0</v>
      </c>
      <c r="F4" s="8">
        <f>D4+E4</f>
        <v>312</v>
      </c>
      <c r="G4" s="8">
        <v>1370</v>
      </c>
      <c r="H4" s="8">
        <v>0</v>
      </c>
      <c r="I4" s="8">
        <f>G4+H4</f>
        <v>1370</v>
      </c>
      <c r="J4" s="8">
        <f t="shared" ref="J4:J31" si="0">F4+I4</f>
        <v>1682</v>
      </c>
      <c r="K4" s="8">
        <v>29410</v>
      </c>
      <c r="L4" s="8">
        <v>0</v>
      </c>
      <c r="M4" s="8">
        <f>K4+L4</f>
        <v>29410</v>
      </c>
      <c r="N4" s="8">
        <f>(K4/G4)*1000</f>
        <v>21467.153284671531</v>
      </c>
      <c r="O4" s="8">
        <v>0</v>
      </c>
    </row>
    <row r="5" spans="1:15" ht="15.75">
      <c r="A5" s="87"/>
      <c r="B5" s="75" t="s">
        <v>12</v>
      </c>
      <c r="C5" s="75"/>
      <c r="D5" s="1">
        <v>63.4</v>
      </c>
      <c r="E5" s="8">
        <v>0</v>
      </c>
      <c r="F5" s="1">
        <f>D5+E5</f>
        <v>63.4</v>
      </c>
      <c r="G5" s="8">
        <v>49</v>
      </c>
      <c r="H5" s="8">
        <v>0</v>
      </c>
      <c r="I5" s="8">
        <f>G5+H5</f>
        <v>49</v>
      </c>
      <c r="J5" s="1">
        <f t="shared" si="0"/>
        <v>112.4</v>
      </c>
      <c r="K5" s="8">
        <v>320</v>
      </c>
      <c r="L5" s="8">
        <v>0</v>
      </c>
      <c r="M5" s="8">
        <f>K5+L5</f>
        <v>320</v>
      </c>
      <c r="N5" s="8">
        <f>(K5/G5)*1000</f>
        <v>6530.6122448979595</v>
      </c>
      <c r="O5" s="8">
        <v>0</v>
      </c>
    </row>
    <row r="6" spans="1:15" ht="15.75">
      <c r="A6" s="87"/>
      <c r="B6" s="75" t="s">
        <v>13</v>
      </c>
      <c r="C6" s="75"/>
      <c r="D6" s="8">
        <v>12</v>
      </c>
      <c r="E6" s="8">
        <v>0</v>
      </c>
      <c r="F6" s="8">
        <f>D6+E6</f>
        <v>12</v>
      </c>
      <c r="G6" s="8">
        <v>69</v>
      </c>
      <c r="H6" s="8">
        <v>0</v>
      </c>
      <c r="I6" s="8">
        <f>G6+H6</f>
        <v>69</v>
      </c>
      <c r="J6" s="8">
        <f t="shared" si="0"/>
        <v>81</v>
      </c>
      <c r="K6" s="8">
        <v>340</v>
      </c>
      <c r="L6" s="8">
        <v>0</v>
      </c>
      <c r="M6" s="8">
        <f>K6+L6</f>
        <v>340</v>
      </c>
      <c r="N6" s="8">
        <f>(K6/G6)*1000</f>
        <v>4927.536231884058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>D7+E7</f>
        <v>0</v>
      </c>
      <c r="G7" s="8">
        <v>0</v>
      </c>
      <c r="H7" s="8">
        <v>0</v>
      </c>
      <c r="I7" s="8">
        <f>G7+H7</f>
        <v>0</v>
      </c>
      <c r="J7" s="8">
        <f t="shared" si="0"/>
        <v>0</v>
      </c>
      <c r="K7" s="8">
        <v>0</v>
      </c>
      <c r="L7" s="8">
        <v>0</v>
      </c>
      <c r="M7" s="8">
        <f>K7+L7</f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9">
        <f>SUM(D4:D7)</f>
        <v>387.4</v>
      </c>
      <c r="E8" s="9">
        <f t="shared" ref="E8:M8" si="1">SUM(E4:E7)</f>
        <v>0</v>
      </c>
      <c r="F8" s="9">
        <f t="shared" si="1"/>
        <v>387.4</v>
      </c>
      <c r="G8" s="9">
        <f t="shared" si="1"/>
        <v>1488</v>
      </c>
      <c r="H8" s="9">
        <f t="shared" si="1"/>
        <v>0</v>
      </c>
      <c r="I8" s="9">
        <f t="shared" si="1"/>
        <v>1488</v>
      </c>
      <c r="J8" s="9">
        <f t="shared" si="0"/>
        <v>1875.4</v>
      </c>
      <c r="K8" s="9">
        <f t="shared" si="1"/>
        <v>30070</v>
      </c>
      <c r="L8" s="9">
        <f t="shared" si="1"/>
        <v>0</v>
      </c>
      <c r="M8" s="9">
        <f t="shared" si="1"/>
        <v>30070</v>
      </c>
      <c r="N8" s="9">
        <f t="shared" ref="N8:N13" si="2">(K8/G8)*1000</f>
        <v>20208.333333333332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8">
        <v>51</v>
      </c>
      <c r="E9" s="8">
        <v>0</v>
      </c>
      <c r="F9" s="8">
        <f>D9+E9</f>
        <v>51</v>
      </c>
      <c r="G9" s="8">
        <v>85</v>
      </c>
      <c r="H9" s="8">
        <v>0</v>
      </c>
      <c r="I9" s="8">
        <f>G9+H9</f>
        <v>85</v>
      </c>
      <c r="J9" s="8">
        <f t="shared" si="0"/>
        <v>136</v>
      </c>
      <c r="K9" s="8">
        <v>510</v>
      </c>
      <c r="L9" s="8">
        <v>0</v>
      </c>
      <c r="M9" s="8">
        <f>K9+L9</f>
        <v>510</v>
      </c>
      <c r="N9" s="8">
        <f t="shared" si="2"/>
        <v>6000</v>
      </c>
      <c r="O9" s="8">
        <v>0</v>
      </c>
    </row>
    <row r="10" spans="1:15" ht="15.75">
      <c r="A10" s="87"/>
      <c r="B10" s="75" t="s">
        <v>18</v>
      </c>
      <c r="C10" s="75"/>
      <c r="D10" s="8">
        <v>152</v>
      </c>
      <c r="E10" s="8">
        <v>0</v>
      </c>
      <c r="F10" s="8">
        <f t="shared" ref="F10:F17" si="3">D10+E10</f>
        <v>152</v>
      </c>
      <c r="G10" s="8">
        <v>153</v>
      </c>
      <c r="H10" s="8">
        <v>0</v>
      </c>
      <c r="I10" s="8">
        <f t="shared" ref="I10:I17" si="4">G10+H10</f>
        <v>153</v>
      </c>
      <c r="J10" s="8">
        <f t="shared" si="0"/>
        <v>305</v>
      </c>
      <c r="K10" s="8">
        <v>700</v>
      </c>
      <c r="L10" s="8">
        <v>0</v>
      </c>
      <c r="M10" s="8">
        <f t="shared" ref="M10:M17" si="5">K10+L10</f>
        <v>700</v>
      </c>
      <c r="N10" s="8">
        <f t="shared" si="2"/>
        <v>4575.16339869281</v>
      </c>
      <c r="O10" s="8">
        <v>0</v>
      </c>
    </row>
    <row r="11" spans="1:15" ht="15.75">
      <c r="A11" s="87"/>
      <c r="B11" s="75" t="s">
        <v>19</v>
      </c>
      <c r="C11" s="75"/>
      <c r="D11" s="8">
        <v>41</v>
      </c>
      <c r="E11" s="8">
        <v>0</v>
      </c>
      <c r="F11" s="8">
        <f t="shared" si="3"/>
        <v>41</v>
      </c>
      <c r="G11" s="8">
        <v>45</v>
      </c>
      <c r="H11" s="8">
        <v>0</v>
      </c>
      <c r="I11" s="8">
        <f t="shared" si="4"/>
        <v>45</v>
      </c>
      <c r="J11" s="8">
        <f t="shared" si="0"/>
        <v>86</v>
      </c>
      <c r="K11" s="8">
        <v>250</v>
      </c>
      <c r="L11" s="8">
        <v>0</v>
      </c>
      <c r="M11" s="8">
        <f t="shared" si="5"/>
        <v>250</v>
      </c>
      <c r="N11" s="8">
        <f t="shared" si="2"/>
        <v>5555.5555555555557</v>
      </c>
      <c r="O11" s="8">
        <v>0</v>
      </c>
    </row>
    <row r="12" spans="1:15" ht="15.75">
      <c r="A12" s="87"/>
      <c r="B12" s="75" t="s">
        <v>20</v>
      </c>
      <c r="C12" s="75"/>
      <c r="D12" s="8">
        <v>32</v>
      </c>
      <c r="E12" s="8">
        <v>0</v>
      </c>
      <c r="F12" s="8">
        <f t="shared" si="3"/>
        <v>32</v>
      </c>
      <c r="G12" s="8">
        <v>73</v>
      </c>
      <c r="H12" s="8">
        <v>0</v>
      </c>
      <c r="I12" s="8">
        <f t="shared" si="4"/>
        <v>73</v>
      </c>
      <c r="J12" s="8">
        <f t="shared" si="0"/>
        <v>105</v>
      </c>
      <c r="K12" s="8">
        <v>430</v>
      </c>
      <c r="L12" s="8">
        <v>0</v>
      </c>
      <c r="M12" s="8">
        <f t="shared" si="5"/>
        <v>430</v>
      </c>
      <c r="N12" s="8">
        <f t="shared" si="2"/>
        <v>5890.4109589041091</v>
      </c>
      <c r="O12" s="8">
        <v>0</v>
      </c>
    </row>
    <row r="13" spans="1:15" ht="15.75">
      <c r="A13" s="87"/>
      <c r="B13" s="75" t="s">
        <v>21</v>
      </c>
      <c r="C13" s="75"/>
      <c r="D13" s="8">
        <v>95</v>
      </c>
      <c r="E13" s="8">
        <v>0</v>
      </c>
      <c r="F13" s="8">
        <f t="shared" si="3"/>
        <v>95</v>
      </c>
      <c r="G13" s="8">
        <v>165</v>
      </c>
      <c r="H13" s="8">
        <v>0</v>
      </c>
      <c r="I13" s="8">
        <f t="shared" si="4"/>
        <v>165</v>
      </c>
      <c r="J13" s="8">
        <f t="shared" si="0"/>
        <v>260</v>
      </c>
      <c r="K13" s="8">
        <v>900</v>
      </c>
      <c r="L13" s="8">
        <v>0</v>
      </c>
      <c r="M13" s="8">
        <f t="shared" si="5"/>
        <v>900</v>
      </c>
      <c r="N13" s="8">
        <f t="shared" si="2"/>
        <v>5454.545454545454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3"/>
        <v>0</v>
      </c>
      <c r="G14" s="8">
        <v>0</v>
      </c>
      <c r="H14" s="8">
        <v>0</v>
      </c>
      <c r="I14" s="8">
        <f t="shared" si="4"/>
        <v>0</v>
      </c>
      <c r="J14" s="8">
        <f t="shared" si="0"/>
        <v>0</v>
      </c>
      <c r="K14" s="8">
        <v>0</v>
      </c>
      <c r="L14" s="8">
        <v>0</v>
      </c>
      <c r="M14" s="8">
        <f t="shared" si="5"/>
        <v>0</v>
      </c>
      <c r="N14" s="8">
        <v>0</v>
      </c>
      <c r="O14" s="8">
        <v>0</v>
      </c>
    </row>
    <row r="15" spans="1:15" ht="15.75">
      <c r="A15" s="87"/>
      <c r="B15" s="75" t="s">
        <v>23</v>
      </c>
      <c r="C15" s="75"/>
      <c r="D15" s="8">
        <v>179</v>
      </c>
      <c r="E15" s="8">
        <v>0</v>
      </c>
      <c r="F15" s="8">
        <f t="shared" si="3"/>
        <v>179</v>
      </c>
      <c r="G15" s="8">
        <v>664</v>
      </c>
      <c r="H15" s="8">
        <v>0</v>
      </c>
      <c r="I15" s="8">
        <f t="shared" si="4"/>
        <v>664</v>
      </c>
      <c r="J15" s="8">
        <f t="shared" si="0"/>
        <v>843</v>
      </c>
      <c r="K15" s="8">
        <v>3230</v>
      </c>
      <c r="L15" s="8">
        <v>0</v>
      </c>
      <c r="M15" s="8">
        <f t="shared" si="5"/>
        <v>3230</v>
      </c>
      <c r="N15" s="8">
        <f t="shared" ref="N15:N20" si="6">(K15/G15)*1000</f>
        <v>4864.4578313253005</v>
      </c>
      <c r="O15" s="8">
        <v>0</v>
      </c>
    </row>
    <row r="16" spans="1:15" ht="15.75">
      <c r="A16" s="87"/>
      <c r="B16" s="75" t="s">
        <v>24</v>
      </c>
      <c r="C16" s="75"/>
      <c r="D16" s="8">
        <v>112</v>
      </c>
      <c r="E16" s="8">
        <v>0</v>
      </c>
      <c r="F16" s="8">
        <f t="shared" si="3"/>
        <v>112</v>
      </c>
      <c r="G16" s="8">
        <v>57</v>
      </c>
      <c r="H16" s="8">
        <v>0</v>
      </c>
      <c r="I16" s="8">
        <f t="shared" si="4"/>
        <v>57</v>
      </c>
      <c r="J16" s="8">
        <f t="shared" si="0"/>
        <v>169</v>
      </c>
      <c r="K16" s="8">
        <v>302</v>
      </c>
      <c r="L16" s="8">
        <v>0</v>
      </c>
      <c r="M16" s="8">
        <f t="shared" si="5"/>
        <v>302</v>
      </c>
      <c r="N16" s="8">
        <f t="shared" si="6"/>
        <v>5298.2456140350869</v>
      </c>
      <c r="O16" s="8">
        <v>0</v>
      </c>
    </row>
    <row r="17" spans="1:15" ht="15.75">
      <c r="A17" s="87"/>
      <c r="B17" s="75" t="s">
        <v>25</v>
      </c>
      <c r="C17" s="75"/>
      <c r="D17" s="8">
        <v>20</v>
      </c>
      <c r="E17" s="8">
        <v>0</v>
      </c>
      <c r="F17" s="8">
        <f t="shared" si="3"/>
        <v>20</v>
      </c>
      <c r="G17" s="8">
        <v>25</v>
      </c>
      <c r="H17" s="8">
        <v>0</v>
      </c>
      <c r="I17" s="8">
        <f t="shared" si="4"/>
        <v>25</v>
      </c>
      <c r="J17" s="8">
        <f t="shared" si="0"/>
        <v>45</v>
      </c>
      <c r="K17" s="8">
        <v>135</v>
      </c>
      <c r="L17" s="8">
        <v>0</v>
      </c>
      <c r="M17" s="8">
        <f t="shared" si="5"/>
        <v>135</v>
      </c>
      <c r="N17" s="8">
        <f t="shared" si="6"/>
        <v>5400</v>
      </c>
      <c r="O17" s="8">
        <v>0</v>
      </c>
    </row>
    <row r="18" spans="1:15" ht="15.75">
      <c r="A18" s="88"/>
      <c r="B18" s="76" t="s">
        <v>26</v>
      </c>
      <c r="C18" s="76"/>
      <c r="D18" s="9">
        <f>SUM(D9:D17)</f>
        <v>682</v>
      </c>
      <c r="E18" s="9">
        <f t="shared" ref="E18:M18" si="7">SUM(E9:E17)</f>
        <v>0</v>
      </c>
      <c r="F18" s="9">
        <f t="shared" si="7"/>
        <v>682</v>
      </c>
      <c r="G18" s="9">
        <f t="shared" si="7"/>
        <v>1267</v>
      </c>
      <c r="H18" s="9">
        <f t="shared" si="7"/>
        <v>0</v>
      </c>
      <c r="I18" s="9">
        <f t="shared" si="7"/>
        <v>1267</v>
      </c>
      <c r="J18" s="9">
        <f t="shared" si="0"/>
        <v>1949</v>
      </c>
      <c r="K18" s="9">
        <f t="shared" si="7"/>
        <v>6457</v>
      </c>
      <c r="L18" s="9">
        <f t="shared" si="7"/>
        <v>0</v>
      </c>
      <c r="M18" s="9">
        <f t="shared" si="7"/>
        <v>6457</v>
      </c>
      <c r="N18" s="9">
        <f t="shared" si="6"/>
        <v>5096.2904498816097</v>
      </c>
      <c r="O18" s="9">
        <v>0</v>
      </c>
    </row>
    <row r="19" spans="1:15" ht="15.75">
      <c r="A19" s="87" t="s">
        <v>27</v>
      </c>
      <c r="B19" s="75" t="s">
        <v>28</v>
      </c>
      <c r="C19" s="75"/>
      <c r="D19" s="8">
        <v>43</v>
      </c>
      <c r="E19" s="8">
        <v>15</v>
      </c>
      <c r="F19" s="8">
        <f>D19+E19</f>
        <v>58</v>
      </c>
      <c r="G19" s="8">
        <v>1940</v>
      </c>
      <c r="H19" s="8">
        <v>94</v>
      </c>
      <c r="I19" s="8">
        <f>G19+H19</f>
        <v>2034</v>
      </c>
      <c r="J19" s="8">
        <f>F19+I19</f>
        <v>2092</v>
      </c>
      <c r="K19" s="8">
        <v>22285</v>
      </c>
      <c r="L19" s="8">
        <v>215</v>
      </c>
      <c r="M19" s="8">
        <f>K19+L19</f>
        <v>22500</v>
      </c>
      <c r="N19" s="8">
        <f t="shared" si="6"/>
        <v>11487.113402061856</v>
      </c>
      <c r="O19" s="8">
        <f>(L19/H19)*1000</f>
        <v>2287.2340425531916</v>
      </c>
    </row>
    <row r="20" spans="1:15" ht="15.75">
      <c r="A20" s="87"/>
      <c r="B20" s="75" t="s">
        <v>29</v>
      </c>
      <c r="C20" s="75"/>
      <c r="D20" s="8">
        <v>25</v>
      </c>
      <c r="E20" s="8">
        <v>0</v>
      </c>
      <c r="F20" s="8">
        <f>D20+E20</f>
        <v>25</v>
      </c>
      <c r="G20" s="8">
        <v>3</v>
      </c>
      <c r="H20" s="8">
        <v>0</v>
      </c>
      <c r="I20" s="8">
        <f>G20+H20</f>
        <v>3</v>
      </c>
      <c r="J20" s="8">
        <f t="shared" si="0"/>
        <v>28</v>
      </c>
      <c r="K20" s="8">
        <v>8</v>
      </c>
      <c r="L20" s="8">
        <v>0</v>
      </c>
      <c r="M20" s="8">
        <f>K20+L20</f>
        <v>8</v>
      </c>
      <c r="N20" s="8">
        <f t="shared" si="6"/>
        <v>2666.6666666666665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>D21+E21</f>
        <v>0</v>
      </c>
      <c r="G21" s="8">
        <v>0</v>
      </c>
      <c r="H21" s="8">
        <v>0</v>
      </c>
      <c r="I21" s="8">
        <f>G21+H21</f>
        <v>0</v>
      </c>
      <c r="J21" s="8">
        <f t="shared" si="0"/>
        <v>0</v>
      </c>
      <c r="K21" s="8">
        <v>0</v>
      </c>
      <c r="L21" s="8">
        <v>0</v>
      </c>
      <c r="M21" s="8">
        <f>K21+L21</f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>D22+E22</f>
        <v>0</v>
      </c>
      <c r="G22" s="8">
        <v>0</v>
      </c>
      <c r="H22" s="8">
        <v>0</v>
      </c>
      <c r="I22" s="8">
        <f>G22+H22</f>
        <v>0</v>
      </c>
      <c r="J22" s="8">
        <f>F22+I22</f>
        <v>0</v>
      </c>
      <c r="K22" s="8">
        <v>0</v>
      </c>
      <c r="L22" s="8">
        <v>0</v>
      </c>
      <c r="M22" s="8">
        <f>K22+L22</f>
        <v>0</v>
      </c>
      <c r="N22" s="8">
        <v>0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68</v>
      </c>
      <c r="E23" s="9">
        <f t="shared" ref="E23:M23" si="8">SUM(E19:E22)</f>
        <v>15</v>
      </c>
      <c r="F23" s="9">
        <f>SUM(F19:F22)</f>
        <v>83</v>
      </c>
      <c r="G23" s="9">
        <f t="shared" si="8"/>
        <v>1943</v>
      </c>
      <c r="H23" s="9">
        <f t="shared" si="8"/>
        <v>94</v>
      </c>
      <c r="I23" s="9">
        <f t="shared" si="8"/>
        <v>2037</v>
      </c>
      <c r="J23" s="9">
        <f t="shared" si="0"/>
        <v>2120</v>
      </c>
      <c r="K23" s="9">
        <f t="shared" si="8"/>
        <v>22293</v>
      </c>
      <c r="L23" s="9">
        <f t="shared" si="8"/>
        <v>215</v>
      </c>
      <c r="M23" s="9">
        <f t="shared" si="8"/>
        <v>22508</v>
      </c>
      <c r="N23" s="9">
        <f>(K23/G23)*1000</f>
        <v>11473.494595985589</v>
      </c>
      <c r="O23" s="9">
        <f>(L23/H23)*1000</f>
        <v>2287.2340425531916</v>
      </c>
    </row>
    <row r="24" spans="1:15" ht="15.75">
      <c r="A24" s="87" t="s">
        <v>33</v>
      </c>
      <c r="B24" s="75" t="s">
        <v>34</v>
      </c>
      <c r="C24" s="75"/>
      <c r="D24" s="8">
        <v>10</v>
      </c>
      <c r="E24" s="8">
        <v>0</v>
      </c>
      <c r="F24" s="8">
        <f t="shared" ref="F24:F30" si="9">D24+E24</f>
        <v>10</v>
      </c>
      <c r="G24" s="8">
        <v>7</v>
      </c>
      <c r="H24" s="8">
        <v>0</v>
      </c>
      <c r="I24" s="8">
        <f t="shared" ref="I24:I30" si="10">G24+H24</f>
        <v>7</v>
      </c>
      <c r="J24" s="8">
        <f t="shared" si="0"/>
        <v>17</v>
      </c>
      <c r="K24" s="1">
        <v>1.4</v>
      </c>
      <c r="L24" s="8">
        <v>0</v>
      </c>
      <c r="M24" s="1">
        <f>K24+L24</f>
        <v>1.4</v>
      </c>
      <c r="N24" s="8">
        <f>(K24/G24)*1000</f>
        <v>199.99999999999997</v>
      </c>
      <c r="O24" s="8">
        <v>0</v>
      </c>
    </row>
    <row r="25" spans="1:15" ht="15.75">
      <c r="A25" s="87"/>
      <c r="B25" s="75" t="s">
        <v>35</v>
      </c>
      <c r="C25" s="75"/>
      <c r="D25" s="8">
        <v>235</v>
      </c>
      <c r="E25" s="8">
        <v>22</v>
      </c>
      <c r="F25" s="8">
        <f>D25+E25</f>
        <v>257</v>
      </c>
      <c r="G25" s="8">
        <v>304</v>
      </c>
      <c r="H25" s="8">
        <v>167</v>
      </c>
      <c r="I25" s="8">
        <f t="shared" si="10"/>
        <v>471</v>
      </c>
      <c r="J25" s="8">
        <f t="shared" si="0"/>
        <v>728</v>
      </c>
      <c r="K25" s="8">
        <v>453</v>
      </c>
      <c r="L25" s="8">
        <v>80</v>
      </c>
      <c r="M25" s="8">
        <f t="shared" ref="M25:M30" si="11">K25+L25</f>
        <v>533</v>
      </c>
      <c r="N25" s="8">
        <f>(K25/G25)*1000</f>
        <v>1490.1315789473683</v>
      </c>
      <c r="O25" s="8">
        <f>(L25/H25)*1000</f>
        <v>479.04191616766468</v>
      </c>
    </row>
    <row r="26" spans="1:15" ht="15.75">
      <c r="A26" s="87"/>
      <c r="B26" s="75" t="s">
        <v>36</v>
      </c>
      <c r="C26" s="75"/>
      <c r="D26" s="8">
        <v>557</v>
      </c>
      <c r="E26" s="8">
        <v>0</v>
      </c>
      <c r="F26" s="8">
        <f t="shared" si="9"/>
        <v>557</v>
      </c>
      <c r="G26" s="8">
        <v>932</v>
      </c>
      <c r="H26" s="8">
        <v>0</v>
      </c>
      <c r="I26" s="8">
        <f t="shared" si="10"/>
        <v>932</v>
      </c>
      <c r="J26" s="8">
        <f t="shared" si="0"/>
        <v>1489</v>
      </c>
      <c r="K26" s="8">
        <v>1587</v>
      </c>
      <c r="L26" s="8">
        <v>0</v>
      </c>
      <c r="M26" s="8">
        <f t="shared" si="11"/>
        <v>1587</v>
      </c>
      <c r="N26" s="8">
        <f>(K26/G26)*1000</f>
        <v>1702.7896995708154</v>
      </c>
      <c r="O26" s="8">
        <v>0</v>
      </c>
    </row>
    <row r="27" spans="1:15" ht="15.75">
      <c r="A27" s="87"/>
      <c r="B27" s="75" t="s">
        <v>37</v>
      </c>
      <c r="C27" s="75"/>
      <c r="D27" s="8">
        <v>0</v>
      </c>
      <c r="E27" s="8">
        <v>0</v>
      </c>
      <c r="F27" s="8">
        <f t="shared" si="9"/>
        <v>0</v>
      </c>
      <c r="G27" s="8">
        <v>0</v>
      </c>
      <c r="H27" s="8">
        <v>0</v>
      </c>
      <c r="I27" s="8">
        <f t="shared" si="10"/>
        <v>0</v>
      </c>
      <c r="J27" s="8">
        <f t="shared" si="0"/>
        <v>0</v>
      </c>
      <c r="K27" s="8">
        <v>0</v>
      </c>
      <c r="L27" s="8">
        <v>0</v>
      </c>
      <c r="M27" s="8">
        <f t="shared" si="11"/>
        <v>0</v>
      </c>
      <c r="N27" s="8">
        <v>0</v>
      </c>
      <c r="O27" s="8">
        <v>0</v>
      </c>
    </row>
    <row r="28" spans="1:15" ht="15.75">
      <c r="A28" s="87"/>
      <c r="B28" s="75" t="s">
        <v>38</v>
      </c>
      <c r="C28" s="75"/>
      <c r="D28" s="8">
        <v>39</v>
      </c>
      <c r="E28" s="8">
        <v>0</v>
      </c>
      <c r="F28" s="8">
        <f t="shared" si="9"/>
        <v>39</v>
      </c>
      <c r="G28" s="8">
        <v>66</v>
      </c>
      <c r="H28" s="8">
        <v>0</v>
      </c>
      <c r="I28" s="8">
        <f t="shared" si="10"/>
        <v>66</v>
      </c>
      <c r="J28" s="8">
        <f t="shared" si="0"/>
        <v>105</v>
      </c>
      <c r="K28" s="8">
        <v>145</v>
      </c>
      <c r="L28" s="8">
        <v>0</v>
      </c>
      <c r="M28" s="8">
        <f t="shared" si="11"/>
        <v>145</v>
      </c>
      <c r="N28" s="8">
        <f>(K28/G28)*1000</f>
        <v>2196.969696969697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9"/>
        <v>0</v>
      </c>
      <c r="G29" s="8">
        <v>0</v>
      </c>
      <c r="H29" s="8">
        <v>0</v>
      </c>
      <c r="I29" s="8">
        <f t="shared" si="10"/>
        <v>0</v>
      </c>
      <c r="J29" s="8">
        <f t="shared" si="0"/>
        <v>0</v>
      </c>
      <c r="K29" s="8">
        <v>0</v>
      </c>
      <c r="L29" s="8">
        <v>0</v>
      </c>
      <c r="M29" s="8">
        <f t="shared" si="11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f t="shared" si="9"/>
        <v>0</v>
      </c>
      <c r="G30" s="8">
        <v>0</v>
      </c>
      <c r="H30" s="8">
        <v>0</v>
      </c>
      <c r="I30" s="8">
        <f t="shared" si="10"/>
        <v>0</v>
      </c>
      <c r="J30" s="8">
        <f t="shared" si="0"/>
        <v>0</v>
      </c>
      <c r="K30" s="8">
        <v>0</v>
      </c>
      <c r="L30" s="8">
        <v>0</v>
      </c>
      <c r="M30" s="8">
        <f t="shared" si="11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841</v>
      </c>
      <c r="E31" s="9">
        <f t="shared" ref="E31:M31" si="12">SUM(E24:E30)</f>
        <v>22</v>
      </c>
      <c r="F31" s="9">
        <f t="shared" si="12"/>
        <v>863</v>
      </c>
      <c r="G31" s="9">
        <f t="shared" si="12"/>
        <v>1309</v>
      </c>
      <c r="H31" s="9">
        <f t="shared" si="12"/>
        <v>167</v>
      </c>
      <c r="I31" s="9">
        <f t="shared" si="12"/>
        <v>1476</v>
      </c>
      <c r="J31" s="9">
        <f t="shared" si="0"/>
        <v>2339</v>
      </c>
      <c r="K31" s="9">
        <f t="shared" si="12"/>
        <v>2186.4</v>
      </c>
      <c r="L31" s="9">
        <f t="shared" si="12"/>
        <v>80</v>
      </c>
      <c r="M31" s="9">
        <f t="shared" si="12"/>
        <v>2266.4</v>
      </c>
      <c r="N31" s="9">
        <f>(K31/G31)*1000</f>
        <v>1670.2826585179528</v>
      </c>
      <c r="O31" s="9">
        <f>(L31/H31)*1000</f>
        <v>479.04191616766468</v>
      </c>
    </row>
    <row r="32" spans="1:15" ht="18.75">
      <c r="A32" s="90" t="s">
        <v>122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18" t="s">
        <v>7</v>
      </c>
      <c r="L34" s="18" t="s">
        <v>8</v>
      </c>
      <c r="M34" s="18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8">
        <v>0</v>
      </c>
      <c r="E35" s="8">
        <v>0</v>
      </c>
      <c r="F35" s="8">
        <f t="shared" ref="F35:F40" si="13">SUM(D35:E35)</f>
        <v>0</v>
      </c>
      <c r="G35" s="8">
        <v>0</v>
      </c>
      <c r="H35" s="8">
        <v>0</v>
      </c>
      <c r="I35" s="8">
        <f t="shared" ref="I35:I40" si="14">SUM(G35:H35)</f>
        <v>0</v>
      </c>
      <c r="J35" s="8">
        <f t="shared" ref="J35:J40" si="15">I35+F35</f>
        <v>0</v>
      </c>
      <c r="K35" s="8">
        <v>0</v>
      </c>
      <c r="L35" s="8">
        <v>0</v>
      </c>
      <c r="M35" s="8">
        <f t="shared" ref="M35:M40" si="16">SUM(K35:L35)</f>
        <v>0</v>
      </c>
      <c r="N35" s="8">
        <v>0</v>
      </c>
      <c r="O35" s="8">
        <v>0</v>
      </c>
    </row>
    <row r="36" spans="1:15" ht="15.75">
      <c r="A36" s="87"/>
      <c r="B36" s="75" t="s">
        <v>44</v>
      </c>
      <c r="C36" s="75"/>
      <c r="D36" s="8">
        <v>0</v>
      </c>
      <c r="E36" s="8">
        <v>0</v>
      </c>
      <c r="F36" s="8">
        <f t="shared" si="13"/>
        <v>0</v>
      </c>
      <c r="G36" s="8">
        <v>0</v>
      </c>
      <c r="H36" s="8">
        <v>0</v>
      </c>
      <c r="I36" s="8">
        <f t="shared" si="14"/>
        <v>0</v>
      </c>
      <c r="J36" s="8">
        <f t="shared" si="15"/>
        <v>0</v>
      </c>
      <c r="K36" s="8">
        <v>0</v>
      </c>
      <c r="L36" s="8">
        <v>0</v>
      </c>
      <c r="M36" s="8">
        <f t="shared" si="16"/>
        <v>0</v>
      </c>
      <c r="N36" s="8">
        <v>0</v>
      </c>
      <c r="O36" s="8">
        <v>0</v>
      </c>
    </row>
    <row r="37" spans="1:15" ht="15.75">
      <c r="A37" s="87"/>
      <c r="B37" s="75" t="s">
        <v>45</v>
      </c>
      <c r="C37" s="75"/>
      <c r="D37" s="8">
        <v>0</v>
      </c>
      <c r="E37" s="8">
        <v>0</v>
      </c>
      <c r="F37" s="8">
        <f t="shared" si="13"/>
        <v>0</v>
      </c>
      <c r="G37" s="8">
        <v>0</v>
      </c>
      <c r="H37" s="8">
        <v>0</v>
      </c>
      <c r="I37" s="8">
        <f t="shared" si="14"/>
        <v>0</v>
      </c>
      <c r="J37" s="8">
        <f t="shared" si="15"/>
        <v>0</v>
      </c>
      <c r="K37" s="8">
        <v>0</v>
      </c>
      <c r="L37" s="8">
        <v>0</v>
      </c>
      <c r="M37" s="8">
        <f t="shared" si="16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8">
        <v>0</v>
      </c>
      <c r="E38" s="8">
        <v>0</v>
      </c>
      <c r="F38" s="8">
        <f t="shared" si="13"/>
        <v>0</v>
      </c>
      <c r="G38" s="8">
        <v>0</v>
      </c>
      <c r="H38" s="8">
        <v>0</v>
      </c>
      <c r="I38" s="8">
        <f t="shared" si="14"/>
        <v>0</v>
      </c>
      <c r="J38" s="8">
        <f t="shared" si="15"/>
        <v>0</v>
      </c>
      <c r="K38" s="8">
        <v>0</v>
      </c>
      <c r="L38" s="8">
        <v>0</v>
      </c>
      <c r="M38" s="8">
        <f t="shared" si="16"/>
        <v>0</v>
      </c>
      <c r="N38" s="8">
        <v>0</v>
      </c>
      <c r="O38" s="8">
        <v>0</v>
      </c>
    </row>
    <row r="39" spans="1:15" ht="15.75">
      <c r="A39" s="87"/>
      <c r="B39" s="75" t="s">
        <v>47</v>
      </c>
      <c r="C39" s="75"/>
      <c r="D39" s="8">
        <v>0</v>
      </c>
      <c r="E39" s="8">
        <v>0</v>
      </c>
      <c r="F39" s="8">
        <f t="shared" si="13"/>
        <v>0</v>
      </c>
      <c r="G39" s="8">
        <v>0</v>
      </c>
      <c r="H39" s="8">
        <v>0</v>
      </c>
      <c r="I39" s="8">
        <f t="shared" si="14"/>
        <v>0</v>
      </c>
      <c r="J39" s="8">
        <f t="shared" si="15"/>
        <v>0</v>
      </c>
      <c r="K39" s="8">
        <v>0</v>
      </c>
      <c r="L39" s="8">
        <v>0</v>
      </c>
      <c r="M39" s="8">
        <f t="shared" si="16"/>
        <v>0</v>
      </c>
      <c r="N39" s="8">
        <v>0</v>
      </c>
      <c r="O39" s="8">
        <v>0</v>
      </c>
    </row>
    <row r="40" spans="1:15" ht="15.75">
      <c r="A40" s="87"/>
      <c r="B40" s="75" t="s">
        <v>48</v>
      </c>
      <c r="C40" s="75"/>
      <c r="D40" s="8">
        <v>0</v>
      </c>
      <c r="E40" s="8">
        <v>0</v>
      </c>
      <c r="F40" s="8">
        <f t="shared" si="13"/>
        <v>0</v>
      </c>
      <c r="G40" s="8">
        <v>0</v>
      </c>
      <c r="H40" s="8">
        <v>0</v>
      </c>
      <c r="I40" s="8">
        <f t="shared" si="14"/>
        <v>0</v>
      </c>
      <c r="J40" s="8">
        <f t="shared" si="15"/>
        <v>0</v>
      </c>
      <c r="K40" s="8">
        <v>0</v>
      </c>
      <c r="L40" s="8">
        <v>0</v>
      </c>
      <c r="M40" s="8">
        <f t="shared" si="16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9">
        <f>SUM(D35:D40)</f>
        <v>0</v>
      </c>
      <c r="E41" s="9">
        <f t="shared" ref="E41:O41" si="17">SUM(E35:E40)</f>
        <v>0</v>
      </c>
      <c r="F41" s="9">
        <f t="shared" si="17"/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v>0</v>
      </c>
      <c r="O41" s="9">
        <f t="shared" si="17"/>
        <v>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>SUM(D42:E42)</f>
        <v>0</v>
      </c>
      <c r="G42" s="8">
        <v>0</v>
      </c>
      <c r="H42" s="8">
        <v>0</v>
      </c>
      <c r="I42" s="8">
        <f>SUM(G42:H42)</f>
        <v>0</v>
      </c>
      <c r="J42" s="8">
        <f>I42+F42</f>
        <v>0</v>
      </c>
      <c r="K42" s="8">
        <v>0</v>
      </c>
      <c r="L42" s="8">
        <v>0</v>
      </c>
      <c r="M42" s="8">
        <f>SUM(K42:L42)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ref="F43:F49" si="18">SUM(D43:E43)</f>
        <v>0</v>
      </c>
      <c r="G43" s="8">
        <v>0</v>
      </c>
      <c r="H43" s="8">
        <v>0</v>
      </c>
      <c r="I43" s="8">
        <f t="shared" ref="I43:I49" si="19">SUM(G43:H43)</f>
        <v>0</v>
      </c>
      <c r="J43" s="8">
        <f t="shared" ref="J43:J49" si="20">I43+F43</f>
        <v>0</v>
      </c>
      <c r="K43" s="8">
        <v>0</v>
      </c>
      <c r="L43" s="8">
        <v>0</v>
      </c>
      <c r="M43" s="8">
        <f t="shared" ref="M43:M49" si="21">SUM(K43:L43)</f>
        <v>0</v>
      </c>
      <c r="N43" s="8">
        <v>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18"/>
        <v>0</v>
      </c>
      <c r="G44" s="8">
        <v>0</v>
      </c>
      <c r="H44" s="8">
        <v>0</v>
      </c>
      <c r="I44" s="8">
        <f t="shared" si="19"/>
        <v>0</v>
      </c>
      <c r="J44" s="8">
        <f t="shared" si="20"/>
        <v>0</v>
      </c>
      <c r="K44" s="8">
        <v>0</v>
      </c>
      <c r="L44" s="8">
        <v>0</v>
      </c>
      <c r="M44" s="8">
        <f t="shared" si="21"/>
        <v>0</v>
      </c>
      <c r="N44" s="8">
        <v>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18"/>
        <v>0</v>
      </c>
      <c r="G45" s="8">
        <v>0</v>
      </c>
      <c r="H45" s="8">
        <v>0</v>
      </c>
      <c r="I45" s="8">
        <f t="shared" si="19"/>
        <v>0</v>
      </c>
      <c r="J45" s="8">
        <f t="shared" si="20"/>
        <v>0</v>
      </c>
      <c r="K45" s="8">
        <v>0</v>
      </c>
      <c r="L45" s="8">
        <v>0</v>
      </c>
      <c r="M45" s="8">
        <f t="shared" si="21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18"/>
        <v>0</v>
      </c>
      <c r="G46" s="8">
        <v>0</v>
      </c>
      <c r="H46" s="8">
        <v>0</v>
      </c>
      <c r="I46" s="8">
        <f t="shared" si="19"/>
        <v>0</v>
      </c>
      <c r="J46" s="8">
        <f t="shared" si="20"/>
        <v>0</v>
      </c>
      <c r="K46" s="8">
        <v>0</v>
      </c>
      <c r="L46" s="8">
        <v>0</v>
      </c>
      <c r="M46" s="8">
        <f t="shared" si="21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18"/>
        <v>0</v>
      </c>
      <c r="G47" s="8">
        <v>0</v>
      </c>
      <c r="H47" s="8">
        <v>0</v>
      </c>
      <c r="I47" s="8">
        <f t="shared" si="19"/>
        <v>0</v>
      </c>
      <c r="J47" s="8">
        <f t="shared" si="20"/>
        <v>0</v>
      </c>
      <c r="K47" s="8">
        <v>0</v>
      </c>
      <c r="L47" s="8">
        <v>0</v>
      </c>
      <c r="M47" s="8">
        <f t="shared" si="21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18"/>
        <v>0</v>
      </c>
      <c r="G48" s="8">
        <v>0</v>
      </c>
      <c r="H48" s="8">
        <v>0</v>
      </c>
      <c r="I48" s="8">
        <f t="shared" si="19"/>
        <v>0</v>
      </c>
      <c r="J48" s="8">
        <f t="shared" si="20"/>
        <v>0</v>
      </c>
      <c r="K48" s="8">
        <v>0</v>
      </c>
      <c r="L48" s="8">
        <v>0</v>
      </c>
      <c r="M48" s="8">
        <f t="shared" si="21"/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18"/>
        <v>0</v>
      </c>
      <c r="G49" s="8">
        <v>0</v>
      </c>
      <c r="H49" s="8">
        <v>0</v>
      </c>
      <c r="I49" s="8">
        <f t="shared" si="19"/>
        <v>0</v>
      </c>
      <c r="J49" s="8">
        <f t="shared" si="20"/>
        <v>0</v>
      </c>
      <c r="K49" s="8">
        <v>0</v>
      </c>
      <c r="L49" s="8">
        <v>0</v>
      </c>
      <c r="M49" s="8">
        <f t="shared" si="21"/>
        <v>0</v>
      </c>
      <c r="N49" s="8">
        <v>0</v>
      </c>
      <c r="O49" s="8">
        <v>0</v>
      </c>
    </row>
    <row r="50" spans="1:15" ht="15.75">
      <c r="A50" s="102"/>
      <c r="B50" s="104"/>
      <c r="C50" s="3" t="s">
        <v>60</v>
      </c>
      <c r="D50" s="11">
        <f>SUM(D43:D49)</f>
        <v>0</v>
      </c>
      <c r="E50" s="11">
        <f t="shared" ref="E50:O50" si="22">SUM(E43:E49)</f>
        <v>0</v>
      </c>
      <c r="F50" s="11">
        <f t="shared" si="22"/>
        <v>0</v>
      </c>
      <c r="G50" s="11">
        <f t="shared" si="22"/>
        <v>0</v>
      </c>
      <c r="H50" s="11">
        <f t="shared" si="22"/>
        <v>0</v>
      </c>
      <c r="I50" s="11">
        <f t="shared" si="22"/>
        <v>0</v>
      </c>
      <c r="J50" s="11">
        <f t="shared" si="22"/>
        <v>0</v>
      </c>
      <c r="K50" s="11">
        <f t="shared" si="22"/>
        <v>0</v>
      </c>
      <c r="L50" s="11">
        <f t="shared" si="22"/>
        <v>0</v>
      </c>
      <c r="M50" s="11">
        <f t="shared" si="22"/>
        <v>0</v>
      </c>
      <c r="N50" s="11">
        <v>0</v>
      </c>
      <c r="O50" s="11">
        <f t="shared" si="22"/>
        <v>0</v>
      </c>
    </row>
    <row r="51" spans="1:15" ht="15.75">
      <c r="A51" s="87"/>
      <c r="B51" s="75" t="s">
        <v>61</v>
      </c>
      <c r="C51" s="75"/>
      <c r="D51" s="8">
        <v>6</v>
      </c>
      <c r="E51" s="8">
        <v>0</v>
      </c>
      <c r="F51" s="8">
        <f t="shared" ref="F51:F56" si="23">SUM(D51:E51)</f>
        <v>6</v>
      </c>
      <c r="G51" s="8">
        <v>0</v>
      </c>
      <c r="H51" s="8">
        <v>0</v>
      </c>
      <c r="I51" s="8">
        <f t="shared" ref="I51:I56" si="24">SUM(G51:H51)</f>
        <v>0</v>
      </c>
      <c r="J51" s="8">
        <f>I51+F51</f>
        <v>6</v>
      </c>
      <c r="K51" s="8">
        <v>0</v>
      </c>
      <c r="L51" s="8">
        <v>0</v>
      </c>
      <c r="M51" s="8">
        <f t="shared" ref="M51:M56" si="25">SUM(K51:L51)</f>
        <v>0</v>
      </c>
      <c r="N51" s="8">
        <v>0</v>
      </c>
      <c r="O51" s="8">
        <v>0</v>
      </c>
    </row>
    <row r="52" spans="1:15" ht="15.75">
      <c r="A52" s="87"/>
      <c r="B52" s="75" t="s">
        <v>62</v>
      </c>
      <c r="C52" s="75"/>
      <c r="D52" s="8">
        <v>8</v>
      </c>
      <c r="E52" s="8">
        <v>0</v>
      </c>
      <c r="F52" s="8">
        <f t="shared" si="23"/>
        <v>8</v>
      </c>
      <c r="G52" s="8">
        <v>0</v>
      </c>
      <c r="H52" s="8">
        <v>0</v>
      </c>
      <c r="I52" s="8">
        <f t="shared" si="24"/>
        <v>0</v>
      </c>
      <c r="J52" s="8">
        <f t="shared" ref="J52:J66" si="26">I52+F52</f>
        <v>8</v>
      </c>
      <c r="K52" s="8">
        <v>0</v>
      </c>
      <c r="L52" s="8">
        <v>0</v>
      </c>
      <c r="M52" s="8">
        <f t="shared" si="25"/>
        <v>0</v>
      </c>
      <c r="N52" s="8">
        <v>0</v>
      </c>
      <c r="O52" s="8">
        <v>0</v>
      </c>
    </row>
    <row r="53" spans="1:15" ht="15.75">
      <c r="A53" s="87"/>
      <c r="B53" s="75" t="s">
        <v>63</v>
      </c>
      <c r="C53" s="75"/>
      <c r="D53" s="8">
        <v>0</v>
      </c>
      <c r="E53" s="8">
        <v>0</v>
      </c>
      <c r="F53" s="8">
        <f t="shared" si="23"/>
        <v>0</v>
      </c>
      <c r="G53" s="8">
        <v>0</v>
      </c>
      <c r="H53" s="8">
        <v>0</v>
      </c>
      <c r="I53" s="8">
        <f t="shared" si="24"/>
        <v>0</v>
      </c>
      <c r="J53" s="8">
        <f t="shared" si="26"/>
        <v>0</v>
      </c>
      <c r="K53" s="8">
        <v>0</v>
      </c>
      <c r="L53" s="8">
        <v>0</v>
      </c>
      <c r="M53" s="8">
        <f t="shared" si="25"/>
        <v>0</v>
      </c>
      <c r="N53" s="8">
        <v>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 t="shared" si="23"/>
        <v>0</v>
      </c>
      <c r="G54" s="8">
        <v>0</v>
      </c>
      <c r="H54" s="8">
        <v>0</v>
      </c>
      <c r="I54" s="8">
        <f t="shared" si="24"/>
        <v>0</v>
      </c>
      <c r="J54" s="8">
        <f t="shared" si="26"/>
        <v>0</v>
      </c>
      <c r="K54" s="8">
        <v>0</v>
      </c>
      <c r="L54" s="8">
        <v>0</v>
      </c>
      <c r="M54" s="8">
        <f t="shared" si="25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 t="shared" si="23"/>
        <v>0</v>
      </c>
      <c r="G55" s="8">
        <v>0</v>
      </c>
      <c r="H55" s="8">
        <v>0</v>
      </c>
      <c r="I55" s="8">
        <f t="shared" si="24"/>
        <v>0</v>
      </c>
      <c r="J55" s="8">
        <f t="shared" si="26"/>
        <v>0</v>
      </c>
      <c r="K55" s="8">
        <v>0</v>
      </c>
      <c r="L55" s="8">
        <v>0</v>
      </c>
      <c r="M55" s="8">
        <f t="shared" si="25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0</v>
      </c>
      <c r="E56" s="8">
        <v>0</v>
      </c>
      <c r="F56" s="8">
        <f t="shared" si="23"/>
        <v>0</v>
      </c>
      <c r="G56" s="8">
        <v>0</v>
      </c>
      <c r="H56" s="8">
        <v>0</v>
      </c>
      <c r="I56" s="8">
        <f t="shared" si="24"/>
        <v>0</v>
      </c>
      <c r="J56" s="8">
        <f t="shared" si="26"/>
        <v>0</v>
      </c>
      <c r="K56" s="8">
        <v>0</v>
      </c>
      <c r="L56" s="8">
        <v>0</v>
      </c>
      <c r="M56" s="8">
        <f t="shared" si="25"/>
        <v>0</v>
      </c>
      <c r="N56" s="8">
        <v>0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O57" si="27">D42+D50+D51+D52+D53+D54+D55+D56</f>
        <v>14</v>
      </c>
      <c r="E57" s="9">
        <f t="shared" si="27"/>
        <v>0</v>
      </c>
      <c r="F57" s="9">
        <f t="shared" si="27"/>
        <v>14</v>
      </c>
      <c r="G57" s="9">
        <f t="shared" si="27"/>
        <v>0</v>
      </c>
      <c r="H57" s="9">
        <f t="shared" si="27"/>
        <v>0</v>
      </c>
      <c r="I57" s="9">
        <f t="shared" si="27"/>
        <v>0</v>
      </c>
      <c r="J57" s="9">
        <f t="shared" si="27"/>
        <v>14</v>
      </c>
      <c r="K57" s="9">
        <f t="shared" si="27"/>
        <v>0</v>
      </c>
      <c r="L57" s="9">
        <f t="shared" si="27"/>
        <v>0</v>
      </c>
      <c r="M57" s="9">
        <f t="shared" si="27"/>
        <v>0</v>
      </c>
      <c r="N57" s="9">
        <v>0</v>
      </c>
      <c r="O57" s="9">
        <f t="shared" si="27"/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f>SUM(D58:E58)</f>
        <v>0</v>
      </c>
      <c r="G58" s="8">
        <v>0</v>
      </c>
      <c r="H58" s="8">
        <v>0</v>
      </c>
      <c r="I58" s="8">
        <f>SUM(G58:H58)</f>
        <v>0</v>
      </c>
      <c r="J58" s="8">
        <f t="shared" si="26"/>
        <v>0</v>
      </c>
      <c r="K58" s="8">
        <v>0</v>
      </c>
      <c r="L58" s="8">
        <v>0</v>
      </c>
      <c r="M58" s="8">
        <f>SUM(K58:L58)</f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f t="shared" ref="F59:F66" si="28">SUM(D59:E59)</f>
        <v>0</v>
      </c>
      <c r="G59" s="8">
        <v>0</v>
      </c>
      <c r="H59" s="8">
        <v>0</v>
      </c>
      <c r="I59" s="8">
        <f t="shared" ref="I59:I66" si="29">SUM(G59:H59)</f>
        <v>0</v>
      </c>
      <c r="J59" s="8">
        <f t="shared" si="26"/>
        <v>0</v>
      </c>
      <c r="K59" s="8">
        <v>0</v>
      </c>
      <c r="L59" s="8">
        <v>0</v>
      </c>
      <c r="M59" s="8">
        <f t="shared" ref="M59:M66" si="30">SUM(K59:L59)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si="28"/>
        <v>0</v>
      </c>
      <c r="G60" s="8">
        <v>0</v>
      </c>
      <c r="H60" s="8">
        <v>0</v>
      </c>
      <c r="I60" s="8">
        <f t="shared" si="29"/>
        <v>0</v>
      </c>
      <c r="J60" s="8">
        <f t="shared" si="26"/>
        <v>0</v>
      </c>
      <c r="K60" s="8">
        <v>0</v>
      </c>
      <c r="L60" s="8">
        <v>0</v>
      </c>
      <c r="M60" s="8">
        <f t="shared" si="30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28"/>
        <v>0</v>
      </c>
      <c r="G61" s="8">
        <v>0</v>
      </c>
      <c r="H61" s="8">
        <v>0</v>
      </c>
      <c r="I61" s="8">
        <f t="shared" si="29"/>
        <v>0</v>
      </c>
      <c r="J61" s="8">
        <f t="shared" si="26"/>
        <v>0</v>
      </c>
      <c r="K61" s="8">
        <v>0</v>
      </c>
      <c r="L61" s="8">
        <v>0</v>
      </c>
      <c r="M61" s="8">
        <f t="shared" si="30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28"/>
        <v>0</v>
      </c>
      <c r="G62" s="8">
        <v>0</v>
      </c>
      <c r="H62" s="8">
        <v>0</v>
      </c>
      <c r="I62" s="8">
        <f t="shared" si="29"/>
        <v>0</v>
      </c>
      <c r="J62" s="8">
        <f t="shared" si="26"/>
        <v>0</v>
      </c>
      <c r="K62" s="8">
        <v>0</v>
      </c>
      <c r="L62" s="8">
        <v>0</v>
      </c>
      <c r="M62" s="8">
        <f t="shared" si="30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28"/>
        <v>0</v>
      </c>
      <c r="G63" s="8">
        <v>0</v>
      </c>
      <c r="H63" s="8">
        <v>0</v>
      </c>
      <c r="I63" s="8">
        <f t="shared" si="29"/>
        <v>0</v>
      </c>
      <c r="J63" s="8">
        <f t="shared" si="26"/>
        <v>0</v>
      </c>
      <c r="K63" s="8">
        <v>0</v>
      </c>
      <c r="L63" s="8">
        <v>0</v>
      </c>
      <c r="M63" s="8">
        <f t="shared" si="30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28"/>
        <v>0</v>
      </c>
      <c r="G64" s="8">
        <v>0</v>
      </c>
      <c r="H64" s="8">
        <v>0</v>
      </c>
      <c r="I64" s="8">
        <f t="shared" si="29"/>
        <v>0</v>
      </c>
      <c r="J64" s="8">
        <f t="shared" si="26"/>
        <v>0</v>
      </c>
      <c r="K64" s="8">
        <v>0</v>
      </c>
      <c r="L64" s="8">
        <v>0</v>
      </c>
      <c r="M64" s="8">
        <f t="shared" si="30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28"/>
        <v>0</v>
      </c>
      <c r="G65" s="8">
        <v>0</v>
      </c>
      <c r="H65" s="8">
        <v>0</v>
      </c>
      <c r="I65" s="8">
        <f t="shared" si="29"/>
        <v>0</v>
      </c>
      <c r="J65" s="8">
        <f t="shared" si="26"/>
        <v>0</v>
      </c>
      <c r="K65" s="8">
        <v>0</v>
      </c>
      <c r="L65" s="8">
        <v>0</v>
      </c>
      <c r="M65" s="8">
        <f t="shared" si="30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28"/>
        <v>0</v>
      </c>
      <c r="G66" s="8">
        <v>0</v>
      </c>
      <c r="H66" s="8">
        <v>0</v>
      </c>
      <c r="I66" s="8">
        <f t="shared" si="29"/>
        <v>0</v>
      </c>
      <c r="J66" s="8">
        <f t="shared" si="26"/>
        <v>0</v>
      </c>
      <c r="K66" s="8">
        <v>0</v>
      </c>
      <c r="L66" s="8">
        <v>0</v>
      </c>
      <c r="M66" s="8">
        <f t="shared" si="30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f>SUM(D58:D66)</f>
        <v>0</v>
      </c>
      <c r="E67" s="9">
        <f t="shared" ref="E67:O67" si="31">SUM(E58:E66)</f>
        <v>0</v>
      </c>
      <c r="F67" s="9">
        <f t="shared" si="31"/>
        <v>0</v>
      </c>
      <c r="G67" s="9">
        <f t="shared" si="31"/>
        <v>0</v>
      </c>
      <c r="H67" s="9">
        <f t="shared" si="31"/>
        <v>0</v>
      </c>
      <c r="I67" s="9">
        <f t="shared" si="31"/>
        <v>0</v>
      </c>
      <c r="J67" s="9">
        <f t="shared" si="31"/>
        <v>0</v>
      </c>
      <c r="K67" s="9">
        <f t="shared" si="31"/>
        <v>0</v>
      </c>
      <c r="L67" s="9">
        <f t="shared" si="31"/>
        <v>0</v>
      </c>
      <c r="M67" s="9">
        <f t="shared" si="31"/>
        <v>0</v>
      </c>
      <c r="N67" s="9">
        <v>0</v>
      </c>
      <c r="O67" s="9">
        <f t="shared" si="31"/>
        <v>0</v>
      </c>
    </row>
    <row r="68" spans="1:15" ht="18.75">
      <c r="A68" s="90" t="s">
        <v>122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18" t="s">
        <v>7</v>
      </c>
      <c r="L70" s="18" t="s">
        <v>8</v>
      </c>
      <c r="M70" s="18" t="s">
        <v>9</v>
      </c>
      <c r="N70" s="18" t="s">
        <v>7</v>
      </c>
      <c r="O70" s="18" t="s">
        <v>8</v>
      </c>
    </row>
    <row r="71" spans="1:15" ht="15.75">
      <c r="A71" s="80" t="s">
        <v>79</v>
      </c>
      <c r="B71" s="84" t="s">
        <v>80</v>
      </c>
      <c r="C71" s="68" t="s">
        <v>81</v>
      </c>
      <c r="D71" s="33">
        <v>0</v>
      </c>
      <c r="E71" s="33">
        <v>0</v>
      </c>
      <c r="F71" s="8">
        <f>D71+E71</f>
        <v>0</v>
      </c>
      <c r="G71" s="43">
        <v>0.69199999999999995</v>
      </c>
      <c r="H71" s="33">
        <v>0</v>
      </c>
      <c r="I71" s="7">
        <f t="shared" ref="I71:I79" si="32">G71+H71</f>
        <v>0.69199999999999995</v>
      </c>
      <c r="J71" s="7">
        <f t="shared" ref="J71:J79" si="33">F71+I71</f>
        <v>0.69199999999999995</v>
      </c>
      <c r="K71" s="35">
        <v>242.34</v>
      </c>
      <c r="L71" s="33">
        <v>0</v>
      </c>
      <c r="M71" s="14">
        <f>K71+L71</f>
        <v>242.34</v>
      </c>
      <c r="N71" s="33">
        <f>(K71/G71)*1000</f>
        <v>350202.31213872833</v>
      </c>
      <c r="O71" s="8">
        <v>0</v>
      </c>
    </row>
    <row r="72" spans="1:15" ht="15.75">
      <c r="A72" s="81"/>
      <c r="B72" s="85"/>
      <c r="C72" s="68" t="s">
        <v>82</v>
      </c>
      <c r="D72" s="33">
        <v>0</v>
      </c>
      <c r="E72" s="33">
        <v>0</v>
      </c>
      <c r="F72" s="8">
        <f t="shared" ref="F72:F75" si="34">D72+E72</f>
        <v>0</v>
      </c>
      <c r="G72" s="43">
        <v>0.25</v>
      </c>
      <c r="H72" s="33">
        <v>0</v>
      </c>
      <c r="I72" s="7">
        <f t="shared" si="32"/>
        <v>0.25</v>
      </c>
      <c r="J72" s="7">
        <f t="shared" si="33"/>
        <v>0.25</v>
      </c>
      <c r="K72" s="35">
        <v>100</v>
      </c>
      <c r="L72" s="33">
        <v>0</v>
      </c>
      <c r="M72" s="14">
        <f t="shared" ref="M72:M75" si="35">K72+L72</f>
        <v>100</v>
      </c>
      <c r="N72" s="33">
        <f>(K72/G72)*1000</f>
        <v>400000</v>
      </c>
      <c r="O72" s="8">
        <v>0</v>
      </c>
    </row>
    <row r="73" spans="1:15" ht="15.75">
      <c r="A73" s="81"/>
      <c r="B73" s="85"/>
      <c r="C73" s="68" t="s">
        <v>83</v>
      </c>
      <c r="D73" s="33">
        <v>0</v>
      </c>
      <c r="E73" s="33">
        <v>0</v>
      </c>
      <c r="F73" s="8">
        <f t="shared" si="34"/>
        <v>0</v>
      </c>
      <c r="G73" s="43">
        <v>0</v>
      </c>
      <c r="H73" s="33">
        <v>0</v>
      </c>
      <c r="I73" s="7">
        <f t="shared" si="32"/>
        <v>0</v>
      </c>
      <c r="J73" s="7">
        <f t="shared" si="33"/>
        <v>0</v>
      </c>
      <c r="K73" s="33">
        <v>0</v>
      </c>
      <c r="L73" s="33">
        <v>0</v>
      </c>
      <c r="M73" s="14">
        <f t="shared" si="35"/>
        <v>0</v>
      </c>
      <c r="N73" s="33">
        <v>0</v>
      </c>
      <c r="O73" s="8">
        <v>0</v>
      </c>
    </row>
    <row r="74" spans="1:15" ht="15.75">
      <c r="A74" s="81"/>
      <c r="B74" s="85"/>
      <c r="C74" s="68" t="s">
        <v>84</v>
      </c>
      <c r="D74" s="33">
        <v>0</v>
      </c>
      <c r="E74" s="33">
        <v>0</v>
      </c>
      <c r="F74" s="8">
        <f t="shared" si="34"/>
        <v>0</v>
      </c>
      <c r="G74" s="43">
        <v>0</v>
      </c>
      <c r="H74" s="33">
        <v>0</v>
      </c>
      <c r="I74" s="7">
        <f t="shared" si="32"/>
        <v>0</v>
      </c>
      <c r="J74" s="7">
        <f t="shared" si="33"/>
        <v>0</v>
      </c>
      <c r="K74" s="33">
        <v>0</v>
      </c>
      <c r="L74" s="33">
        <v>0</v>
      </c>
      <c r="M74" s="14">
        <f t="shared" si="35"/>
        <v>0</v>
      </c>
      <c r="N74" s="33">
        <v>0</v>
      </c>
      <c r="O74" s="8">
        <v>0</v>
      </c>
    </row>
    <row r="75" spans="1:15" ht="15.75">
      <c r="A75" s="81"/>
      <c r="B75" s="85"/>
      <c r="C75" s="68" t="s">
        <v>85</v>
      </c>
      <c r="D75" s="33">
        <v>0</v>
      </c>
      <c r="E75" s="33">
        <v>0</v>
      </c>
      <c r="F75" s="8">
        <f t="shared" si="34"/>
        <v>0</v>
      </c>
      <c r="G75" s="43">
        <v>0.44700000000000001</v>
      </c>
      <c r="H75" s="33">
        <v>0</v>
      </c>
      <c r="I75" s="7">
        <f t="shared" si="32"/>
        <v>0.44700000000000001</v>
      </c>
      <c r="J75" s="7">
        <f t="shared" si="33"/>
        <v>0.44700000000000001</v>
      </c>
      <c r="K75" s="28">
        <v>178.6</v>
      </c>
      <c r="L75" s="33">
        <v>0</v>
      </c>
      <c r="M75" s="14">
        <f t="shared" si="35"/>
        <v>178.6</v>
      </c>
      <c r="N75" s="33">
        <f>(K75/G75)*1000</f>
        <v>399552.57270693511</v>
      </c>
      <c r="O75" s="8">
        <v>0</v>
      </c>
    </row>
    <row r="76" spans="1:15" ht="15.75">
      <c r="A76" s="82"/>
      <c r="B76" s="86"/>
      <c r="C76" s="32" t="s">
        <v>86</v>
      </c>
      <c r="D76" s="34">
        <f>SUM(D71:D75)</f>
        <v>0</v>
      </c>
      <c r="E76" s="34">
        <f t="shared" ref="E76:O76" si="36">SUM(E71:E75)</f>
        <v>0</v>
      </c>
      <c r="F76" s="34">
        <f t="shared" si="36"/>
        <v>0</v>
      </c>
      <c r="G76" s="29">
        <f t="shared" si="36"/>
        <v>1.389</v>
      </c>
      <c r="H76" s="34">
        <f t="shared" si="36"/>
        <v>0</v>
      </c>
      <c r="I76" s="29">
        <f t="shared" si="36"/>
        <v>1.389</v>
      </c>
      <c r="J76" s="29">
        <f t="shared" si="36"/>
        <v>1.389</v>
      </c>
      <c r="K76" s="36">
        <f t="shared" si="36"/>
        <v>520.94000000000005</v>
      </c>
      <c r="L76" s="34">
        <f t="shared" si="36"/>
        <v>0</v>
      </c>
      <c r="M76" s="36">
        <f t="shared" si="36"/>
        <v>520.94000000000005</v>
      </c>
      <c r="N76" s="11">
        <f>(K76/G76)*1000</f>
        <v>375046.79625629954</v>
      </c>
      <c r="O76" s="11">
        <f t="shared" si="36"/>
        <v>0</v>
      </c>
    </row>
    <row r="77" spans="1:15" ht="15.75">
      <c r="A77" s="81"/>
      <c r="B77" s="84" t="s">
        <v>87</v>
      </c>
      <c r="C77" s="68" t="s">
        <v>88</v>
      </c>
      <c r="D77" s="33">
        <v>0</v>
      </c>
      <c r="E77" s="33">
        <v>0</v>
      </c>
      <c r="F77" s="33">
        <v>0</v>
      </c>
      <c r="G77" s="43">
        <v>0.49</v>
      </c>
      <c r="H77" s="33">
        <v>0</v>
      </c>
      <c r="I77" s="7">
        <f t="shared" si="32"/>
        <v>0.49</v>
      </c>
      <c r="J77" s="7">
        <f t="shared" si="33"/>
        <v>0.49</v>
      </c>
      <c r="K77" s="28">
        <v>64.27</v>
      </c>
      <c r="L77" s="33">
        <v>0</v>
      </c>
      <c r="M77" s="1">
        <f>K77+L77</f>
        <v>64.27</v>
      </c>
      <c r="N77" s="28">
        <f t="shared" ref="N77:N89" si="37">(K77/G77)*1000</f>
        <v>131163.26530612243</v>
      </c>
      <c r="O77" s="8">
        <v>0</v>
      </c>
    </row>
    <row r="78" spans="1:15" ht="15.75">
      <c r="A78" s="81"/>
      <c r="B78" s="85"/>
      <c r="C78" s="68" t="s">
        <v>89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7">
        <f t="shared" si="32"/>
        <v>0</v>
      </c>
      <c r="J78" s="7">
        <f t="shared" si="33"/>
        <v>0</v>
      </c>
      <c r="K78" s="33">
        <v>0</v>
      </c>
      <c r="L78" s="33">
        <v>0</v>
      </c>
      <c r="M78" s="8">
        <f>K78+L78</f>
        <v>0</v>
      </c>
      <c r="N78" s="33">
        <v>0</v>
      </c>
      <c r="O78" s="8">
        <v>0</v>
      </c>
    </row>
    <row r="79" spans="1:15" ht="15.75">
      <c r="A79" s="81"/>
      <c r="B79" s="85"/>
      <c r="C79" s="68" t="s">
        <v>90</v>
      </c>
      <c r="D79" s="33">
        <v>0</v>
      </c>
      <c r="E79" s="33">
        <v>0</v>
      </c>
      <c r="F79" s="33">
        <v>0</v>
      </c>
      <c r="G79" s="43">
        <v>0.14799999999999999</v>
      </c>
      <c r="H79" s="33">
        <v>0</v>
      </c>
      <c r="I79" s="7">
        <f t="shared" si="32"/>
        <v>0.14799999999999999</v>
      </c>
      <c r="J79" s="7">
        <f t="shared" si="33"/>
        <v>0.14799999999999999</v>
      </c>
      <c r="K79" s="33">
        <v>0</v>
      </c>
      <c r="L79" s="33">
        <v>0</v>
      </c>
      <c r="M79" s="8">
        <f>K79+L79</f>
        <v>0</v>
      </c>
      <c r="N79" s="33">
        <v>0</v>
      </c>
      <c r="O79" s="8">
        <v>0</v>
      </c>
    </row>
    <row r="80" spans="1:15" ht="15.75">
      <c r="A80" s="82"/>
      <c r="B80" s="86"/>
      <c r="C80" s="32" t="s">
        <v>91</v>
      </c>
      <c r="D80" s="34">
        <f>SUM(D77:D79)</f>
        <v>0</v>
      </c>
      <c r="E80" s="34">
        <f t="shared" ref="E80:M80" si="38">SUM(E77:E79)</f>
        <v>0</v>
      </c>
      <c r="F80" s="34">
        <f t="shared" si="38"/>
        <v>0</v>
      </c>
      <c r="G80" s="62">
        <f t="shared" si="38"/>
        <v>0.63800000000000001</v>
      </c>
      <c r="H80" s="34">
        <f t="shared" si="38"/>
        <v>0</v>
      </c>
      <c r="I80" s="62">
        <f t="shared" si="38"/>
        <v>0.63800000000000001</v>
      </c>
      <c r="J80" s="62">
        <f t="shared" si="38"/>
        <v>0.63800000000000001</v>
      </c>
      <c r="K80" s="29">
        <f t="shared" si="38"/>
        <v>64.27</v>
      </c>
      <c r="L80" s="34">
        <f t="shared" si="38"/>
        <v>0</v>
      </c>
      <c r="M80" s="29">
        <f t="shared" si="38"/>
        <v>64.27</v>
      </c>
      <c r="N80" s="11">
        <f>(K80/G80)*1000</f>
        <v>100736.67711598745</v>
      </c>
      <c r="O80" s="11">
        <v>0</v>
      </c>
    </row>
    <row r="81" spans="1:24" ht="21" customHeight="1">
      <c r="A81" s="83"/>
      <c r="B81" s="76" t="s">
        <v>92</v>
      </c>
      <c r="C81" s="76"/>
      <c r="D81" s="37">
        <f t="shared" ref="D81:M81" si="39">D76+D80</f>
        <v>0</v>
      </c>
      <c r="E81" s="37">
        <f t="shared" si="39"/>
        <v>0</v>
      </c>
      <c r="F81" s="37">
        <f t="shared" si="39"/>
        <v>0</v>
      </c>
      <c r="G81" s="38">
        <f t="shared" si="39"/>
        <v>2.0270000000000001</v>
      </c>
      <c r="H81" s="37">
        <f t="shared" si="39"/>
        <v>0</v>
      </c>
      <c r="I81" s="38">
        <f t="shared" si="39"/>
        <v>2.0270000000000001</v>
      </c>
      <c r="J81" s="38">
        <f t="shared" si="39"/>
        <v>2.0270000000000001</v>
      </c>
      <c r="K81" s="38">
        <f t="shared" si="39"/>
        <v>585.21</v>
      </c>
      <c r="L81" s="37">
        <f t="shared" si="39"/>
        <v>0</v>
      </c>
      <c r="M81" s="30">
        <f t="shared" si="39"/>
        <v>585.21</v>
      </c>
      <c r="N81" s="30">
        <f t="shared" si="37"/>
        <v>288707.44943265908</v>
      </c>
      <c r="O81" s="9">
        <v>0</v>
      </c>
    </row>
    <row r="82" spans="1:24" ht="15.75" customHeight="1">
      <c r="A82" s="87" t="s">
        <v>93</v>
      </c>
      <c r="B82" s="75" t="s">
        <v>94</v>
      </c>
      <c r="C82" s="75"/>
      <c r="D82" s="33">
        <v>1</v>
      </c>
      <c r="E82" s="33">
        <v>0</v>
      </c>
      <c r="F82" s="8">
        <f>D82+E82</f>
        <v>1</v>
      </c>
      <c r="G82" s="33">
        <v>0</v>
      </c>
      <c r="H82" s="33">
        <v>0</v>
      </c>
      <c r="I82" s="8">
        <f>G82+H82</f>
        <v>0</v>
      </c>
      <c r="J82" s="33">
        <f>F82+I82</f>
        <v>1</v>
      </c>
      <c r="K82" s="33">
        <v>0</v>
      </c>
      <c r="L82" s="33">
        <v>0</v>
      </c>
      <c r="M82" s="8">
        <f>K82+L82</f>
        <v>0</v>
      </c>
      <c r="N82" s="33">
        <v>0</v>
      </c>
      <c r="O82" s="8">
        <v>0</v>
      </c>
    </row>
    <row r="83" spans="1:24" ht="15.75">
      <c r="A83" s="87"/>
      <c r="B83" s="75" t="s">
        <v>95</v>
      </c>
      <c r="C83" s="75"/>
      <c r="D83" s="33">
        <v>0</v>
      </c>
      <c r="E83" s="33">
        <v>0</v>
      </c>
      <c r="F83" s="8">
        <f t="shared" ref="F83:F85" si="40">D83+E83</f>
        <v>0</v>
      </c>
      <c r="G83" s="33">
        <v>0</v>
      </c>
      <c r="H83" s="33">
        <v>0</v>
      </c>
      <c r="I83" s="8">
        <f t="shared" ref="I83:I85" si="41">G83+H83</f>
        <v>0</v>
      </c>
      <c r="J83" s="33">
        <f t="shared" ref="J83:J85" si="42">F83+I83</f>
        <v>0</v>
      </c>
      <c r="K83" s="33">
        <v>0</v>
      </c>
      <c r="L83" s="33">
        <v>0</v>
      </c>
      <c r="M83" s="8">
        <f>K83+L83</f>
        <v>0</v>
      </c>
      <c r="N83" s="33">
        <v>0</v>
      </c>
      <c r="O83" s="8">
        <v>0</v>
      </c>
    </row>
    <row r="84" spans="1:24" ht="15.75">
      <c r="A84" s="87"/>
      <c r="B84" s="75" t="s">
        <v>96</v>
      </c>
      <c r="C84" s="75"/>
      <c r="D84" s="28">
        <v>23.9</v>
      </c>
      <c r="E84" s="33">
        <v>0</v>
      </c>
      <c r="F84" s="1">
        <f t="shared" si="40"/>
        <v>23.9</v>
      </c>
      <c r="G84" s="28">
        <v>17.8</v>
      </c>
      <c r="H84" s="33">
        <v>0</v>
      </c>
      <c r="I84" s="1">
        <f t="shared" si="41"/>
        <v>17.8</v>
      </c>
      <c r="J84" s="28">
        <f t="shared" si="42"/>
        <v>41.7</v>
      </c>
      <c r="K84" s="43">
        <v>0.02</v>
      </c>
      <c r="L84" s="33">
        <v>0</v>
      </c>
      <c r="M84" s="14">
        <v>0.02</v>
      </c>
      <c r="N84" s="43">
        <f t="shared" si="37"/>
        <v>1.1235955056179774</v>
      </c>
      <c r="O84" s="8">
        <v>0</v>
      </c>
    </row>
    <row r="85" spans="1:24" ht="15.75" customHeight="1">
      <c r="A85" s="87"/>
      <c r="B85" s="75" t="s">
        <v>97</v>
      </c>
      <c r="C85" s="75"/>
      <c r="D85" s="33">
        <v>4</v>
      </c>
      <c r="E85" s="33">
        <v>0</v>
      </c>
      <c r="F85" s="8">
        <f t="shared" si="40"/>
        <v>4</v>
      </c>
      <c r="G85" s="28">
        <v>10.5</v>
      </c>
      <c r="H85" s="33">
        <v>0</v>
      </c>
      <c r="I85" s="1">
        <f t="shared" si="41"/>
        <v>10.5</v>
      </c>
      <c r="J85" s="28">
        <f t="shared" si="42"/>
        <v>14.5</v>
      </c>
      <c r="K85" s="33">
        <v>12</v>
      </c>
      <c r="L85" s="33"/>
      <c r="M85" s="8">
        <f>K85+L85</f>
        <v>12</v>
      </c>
      <c r="N85" s="28">
        <f t="shared" si="37"/>
        <v>1142.8571428571429</v>
      </c>
      <c r="O85" s="33">
        <v>0</v>
      </c>
      <c r="X85" t="s">
        <v>106</v>
      </c>
    </row>
    <row r="86" spans="1:24" ht="15.75" customHeight="1">
      <c r="A86" s="87"/>
      <c r="B86" s="89" t="s">
        <v>98</v>
      </c>
      <c r="C86" s="89"/>
      <c r="D86" s="55">
        <v>2110</v>
      </c>
      <c r="E86" s="55">
        <v>0</v>
      </c>
      <c r="F86" s="55">
        <f>SUM(D86:E86)</f>
        <v>2110</v>
      </c>
      <c r="G86" s="55">
        <v>0</v>
      </c>
      <c r="H86" s="55">
        <v>0</v>
      </c>
      <c r="I86" s="55">
        <f>SUM(G86:H86)</f>
        <v>0</v>
      </c>
      <c r="J86" s="55">
        <f>I86+F86</f>
        <v>2110</v>
      </c>
      <c r="K86" s="55">
        <v>0</v>
      </c>
      <c r="L86" s="55">
        <v>0</v>
      </c>
      <c r="M86" s="55">
        <f>SUM(K86:L86)</f>
        <v>0</v>
      </c>
      <c r="N86" s="55">
        <v>0</v>
      </c>
      <c r="O86" s="48">
        <v>0</v>
      </c>
    </row>
    <row r="87" spans="1:24" ht="15.75" customHeight="1">
      <c r="A87" s="87"/>
      <c r="B87" s="75" t="s">
        <v>99</v>
      </c>
      <c r="C87" s="75"/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0</v>
      </c>
      <c r="J87" s="33">
        <f>F87+I87</f>
        <v>0</v>
      </c>
      <c r="K87" s="33">
        <v>0</v>
      </c>
      <c r="L87" s="33">
        <v>0</v>
      </c>
      <c r="M87" s="8">
        <f>K87+L87</f>
        <v>0</v>
      </c>
      <c r="N87" s="28">
        <v>0</v>
      </c>
      <c r="O87" s="8">
        <v>0</v>
      </c>
    </row>
    <row r="88" spans="1:24" ht="15.75">
      <c r="A88" s="87"/>
      <c r="B88" s="75" t="s">
        <v>100</v>
      </c>
      <c r="C88" s="75"/>
      <c r="D88" s="33">
        <v>0</v>
      </c>
      <c r="E88" s="33">
        <v>0</v>
      </c>
      <c r="F88" s="33">
        <v>0</v>
      </c>
      <c r="G88" s="28">
        <v>109.5</v>
      </c>
      <c r="H88" s="33">
        <v>0</v>
      </c>
      <c r="I88" s="28">
        <f>G88+H88</f>
        <v>109.5</v>
      </c>
      <c r="J88" s="28">
        <f>F88+I88</f>
        <v>109.5</v>
      </c>
      <c r="K88" s="28">
        <v>293.89999999999998</v>
      </c>
      <c r="L88" s="33">
        <v>0</v>
      </c>
      <c r="M88" s="1">
        <f>K88+L88</f>
        <v>293.89999999999998</v>
      </c>
      <c r="N88" s="28">
        <f t="shared" si="37"/>
        <v>2684.0182648401824</v>
      </c>
      <c r="O88" s="8">
        <v>0</v>
      </c>
    </row>
    <row r="89" spans="1:24" ht="15.75">
      <c r="A89" s="87"/>
      <c r="B89" s="75" t="s">
        <v>101</v>
      </c>
      <c r="C89" s="75"/>
      <c r="D89" s="33">
        <v>0</v>
      </c>
      <c r="E89" s="33"/>
      <c r="F89" s="33">
        <v>0</v>
      </c>
      <c r="G89" s="73">
        <v>0.73270000000000002</v>
      </c>
      <c r="H89" s="28"/>
      <c r="I89" s="73">
        <f>G89+H89</f>
        <v>0.73270000000000002</v>
      </c>
      <c r="J89" s="73">
        <f>F89+I89</f>
        <v>0.73270000000000002</v>
      </c>
      <c r="K89" s="35">
        <v>149.02000000000001</v>
      </c>
      <c r="L89" s="33">
        <v>0</v>
      </c>
      <c r="M89" s="14">
        <f>K89+L89</f>
        <v>149.02000000000001</v>
      </c>
      <c r="N89" s="35">
        <f t="shared" si="37"/>
        <v>203384.74136754472</v>
      </c>
      <c r="O89" s="8">
        <v>0</v>
      </c>
    </row>
    <row r="90" spans="1:24" ht="14.25" customHeight="1">
      <c r="A90" s="87"/>
      <c r="B90" s="75" t="s">
        <v>102</v>
      </c>
      <c r="C90" s="75"/>
      <c r="D90" s="33">
        <v>0</v>
      </c>
      <c r="E90" s="33">
        <v>0</v>
      </c>
      <c r="F90" s="33">
        <v>0</v>
      </c>
      <c r="G90" s="33">
        <v>0</v>
      </c>
      <c r="H90" s="33">
        <v>0</v>
      </c>
      <c r="I90" s="33">
        <f>G90+H90</f>
        <v>0</v>
      </c>
      <c r="J90" s="33">
        <f>F90+I90</f>
        <v>0</v>
      </c>
      <c r="K90" s="33">
        <v>0</v>
      </c>
      <c r="L90" s="33">
        <v>0</v>
      </c>
      <c r="M90" s="8">
        <f>K90+L90</f>
        <v>0</v>
      </c>
      <c r="N90" s="28">
        <v>0</v>
      </c>
      <c r="O90" s="8">
        <v>0</v>
      </c>
    </row>
    <row r="91" spans="1:24" ht="15.75" customHeight="1">
      <c r="A91" s="88"/>
      <c r="B91" s="76" t="s">
        <v>103</v>
      </c>
      <c r="C91" s="76"/>
      <c r="D91" s="9">
        <f>SUM((D82:D90))</f>
        <v>2138.9</v>
      </c>
      <c r="E91" s="9">
        <f t="shared" ref="E91:M91" si="43">SUM((E82:E90))</f>
        <v>0</v>
      </c>
      <c r="F91" s="9">
        <f t="shared" si="43"/>
        <v>2138.9</v>
      </c>
      <c r="G91" s="15">
        <f t="shared" si="43"/>
        <v>138.53270000000001</v>
      </c>
      <c r="H91" s="2">
        <f t="shared" si="43"/>
        <v>0</v>
      </c>
      <c r="I91" s="2">
        <f t="shared" si="43"/>
        <v>138.53270000000001</v>
      </c>
      <c r="J91" s="2">
        <f t="shared" si="43"/>
        <v>2277.4326999999998</v>
      </c>
      <c r="K91" s="9">
        <f t="shared" si="43"/>
        <v>454.93999999999994</v>
      </c>
      <c r="L91" s="37">
        <f t="shared" si="43"/>
        <v>0</v>
      </c>
      <c r="M91" s="2">
        <f t="shared" si="43"/>
        <v>454.93999999999994</v>
      </c>
      <c r="N91" s="9">
        <f>(K91/G91)*1000</f>
        <v>3283.9899893671309</v>
      </c>
      <c r="O91" s="9">
        <v>0</v>
      </c>
    </row>
    <row r="92" spans="1:24" ht="15.75">
      <c r="A92" s="77" t="s">
        <v>104</v>
      </c>
      <c r="B92" s="78"/>
      <c r="C92" s="79"/>
      <c r="D92" s="25">
        <f t="shared" ref="D92:M92" si="44">D8+D18+D23+D31+D41+D57+D67+D81+D91</f>
        <v>4131.3</v>
      </c>
      <c r="E92" s="25">
        <f t="shared" si="44"/>
        <v>37</v>
      </c>
      <c r="F92" s="25">
        <f t="shared" si="44"/>
        <v>4168.3</v>
      </c>
      <c r="G92" s="17">
        <f t="shared" si="44"/>
        <v>6147.5596999999998</v>
      </c>
      <c r="H92" s="25">
        <f t="shared" si="44"/>
        <v>261</v>
      </c>
      <c r="I92" s="17">
        <f t="shared" si="44"/>
        <v>6408.5596999999998</v>
      </c>
      <c r="J92" s="17">
        <f t="shared" si="44"/>
        <v>10576.859699999999</v>
      </c>
      <c r="K92" s="17">
        <f t="shared" si="44"/>
        <v>62046.55</v>
      </c>
      <c r="L92" s="25">
        <f t="shared" si="44"/>
        <v>295</v>
      </c>
      <c r="M92" s="17">
        <f t="shared" si="44"/>
        <v>62341.55</v>
      </c>
      <c r="N92" s="26">
        <f>(K92/G92)*1000</f>
        <v>10092.874738573097</v>
      </c>
      <c r="O92" s="26">
        <f>(L92/H92)*1000</f>
        <v>1130.2681992337164</v>
      </c>
    </row>
    <row r="93" spans="1:24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2" manualBreakCount="2">
    <brk id="31" max="14" man="1"/>
    <brk id="6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3"/>
  <sheetViews>
    <sheetView rightToLeft="1" topLeftCell="A67" zoomScaleNormal="100" workbookViewId="0">
      <selection activeCell="G92" sqref="G92"/>
    </sheetView>
  </sheetViews>
  <sheetFormatPr defaultRowHeight="15"/>
  <cols>
    <col min="1" max="1" width="5" customWidth="1"/>
    <col min="2" max="2" width="5.140625" customWidth="1"/>
    <col min="3" max="3" width="14.5703125" customWidth="1"/>
    <col min="5" max="5" width="8.140625" customWidth="1"/>
    <col min="8" max="8" width="7.28515625" customWidth="1"/>
    <col min="11" max="11" width="8.85546875" customWidth="1"/>
    <col min="12" max="12" width="7.42578125" customWidth="1"/>
    <col min="13" max="13" width="9.42578125" bestFit="1" customWidth="1"/>
    <col min="14" max="14" width="9.140625" customWidth="1"/>
    <col min="15" max="15" width="7" customWidth="1"/>
  </cols>
  <sheetData>
    <row r="1" spans="1:15" ht="18.75">
      <c r="A1" s="90" t="s">
        <v>118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18" t="s">
        <v>7</v>
      </c>
      <c r="L3" s="18" t="s">
        <v>8</v>
      </c>
      <c r="M3" s="18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8">
        <v>63</v>
      </c>
      <c r="E4" s="8">
        <v>0</v>
      </c>
      <c r="F4" s="8">
        <f>D4+E4</f>
        <v>63</v>
      </c>
      <c r="G4" s="8">
        <v>645</v>
      </c>
      <c r="H4" s="8">
        <v>0</v>
      </c>
      <c r="I4" s="8">
        <f>G4+H4</f>
        <v>645</v>
      </c>
      <c r="J4" s="8">
        <f>I4+F4</f>
        <v>708</v>
      </c>
      <c r="K4" s="8">
        <v>10320</v>
      </c>
      <c r="L4" s="8">
        <v>0</v>
      </c>
      <c r="M4" s="8">
        <f>K4+L4</f>
        <v>10320</v>
      </c>
      <c r="N4" s="8">
        <f>(K4/G4)*1000</f>
        <v>16000</v>
      </c>
      <c r="O4" s="8">
        <v>0</v>
      </c>
    </row>
    <row r="5" spans="1:15" ht="15.75">
      <c r="A5" s="87"/>
      <c r="B5" s="75" t="s">
        <v>12</v>
      </c>
      <c r="C5" s="75"/>
      <c r="D5" s="8">
        <v>22</v>
      </c>
      <c r="E5" s="8">
        <v>0</v>
      </c>
      <c r="F5" s="8">
        <f t="shared" ref="F5:F7" si="0">D5+E5</f>
        <v>22</v>
      </c>
      <c r="G5" s="8">
        <v>48</v>
      </c>
      <c r="H5" s="8">
        <v>0</v>
      </c>
      <c r="I5" s="8">
        <f t="shared" ref="I5:I7" si="1">G5+H5</f>
        <v>48</v>
      </c>
      <c r="J5" s="8">
        <f>I5+F5</f>
        <v>70</v>
      </c>
      <c r="K5" s="8">
        <v>445</v>
      </c>
      <c r="L5" s="8">
        <v>0</v>
      </c>
      <c r="M5" s="8">
        <f t="shared" ref="M5:M7" si="2">K5+L5</f>
        <v>445</v>
      </c>
      <c r="N5" s="8">
        <f>(K5/G5)*1000</f>
        <v>9270.8333333333339</v>
      </c>
      <c r="O5" s="8">
        <v>0</v>
      </c>
    </row>
    <row r="6" spans="1:15" ht="15.75">
      <c r="A6" s="87"/>
      <c r="B6" s="75" t="s">
        <v>13</v>
      </c>
      <c r="C6" s="75"/>
      <c r="D6" s="8">
        <v>2</v>
      </c>
      <c r="E6" s="8">
        <v>0</v>
      </c>
      <c r="F6" s="8">
        <f t="shared" si="0"/>
        <v>2</v>
      </c>
      <c r="G6" s="8">
        <v>14</v>
      </c>
      <c r="H6" s="8">
        <v>0</v>
      </c>
      <c r="I6" s="8">
        <f t="shared" si="1"/>
        <v>14</v>
      </c>
      <c r="J6" s="8">
        <f>I6+F6</f>
        <v>16</v>
      </c>
      <c r="K6" s="8">
        <v>100</v>
      </c>
      <c r="L6" s="8">
        <v>0</v>
      </c>
      <c r="M6" s="8">
        <f t="shared" si="2"/>
        <v>100</v>
      </c>
      <c r="N6" s="8">
        <f>(K6/G6)*1000</f>
        <v>7142.8571428571431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 t="shared" si="0"/>
        <v>0</v>
      </c>
      <c r="G7" s="8">
        <v>0</v>
      </c>
      <c r="H7" s="8">
        <v>0</v>
      </c>
      <c r="I7" s="8">
        <f t="shared" si="1"/>
        <v>0</v>
      </c>
      <c r="J7" s="8">
        <f>I7+F7</f>
        <v>0</v>
      </c>
      <c r="K7" s="8">
        <v>0</v>
      </c>
      <c r="L7" s="8">
        <v>0</v>
      </c>
      <c r="M7" s="8">
        <f t="shared" si="2"/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9">
        <f>SUM(D4:D7)</f>
        <v>87</v>
      </c>
      <c r="E8" s="9">
        <f t="shared" ref="E8:M8" si="3">SUM(E4:E7)</f>
        <v>0</v>
      </c>
      <c r="F8" s="9">
        <f t="shared" si="3"/>
        <v>87</v>
      </c>
      <c r="G8" s="9">
        <f t="shared" si="3"/>
        <v>707</v>
      </c>
      <c r="H8" s="9">
        <f t="shared" si="3"/>
        <v>0</v>
      </c>
      <c r="I8" s="9">
        <f t="shared" si="3"/>
        <v>707</v>
      </c>
      <c r="J8" s="9">
        <f t="shared" si="3"/>
        <v>794</v>
      </c>
      <c r="K8" s="9">
        <f t="shared" si="3"/>
        <v>10865</v>
      </c>
      <c r="L8" s="9">
        <f t="shared" si="3"/>
        <v>0</v>
      </c>
      <c r="M8" s="9">
        <f t="shared" si="3"/>
        <v>10865</v>
      </c>
      <c r="N8" s="9">
        <f t="shared" ref="N8:N20" si="4">(K8/G8)*1000</f>
        <v>15367.751060820368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8">
        <v>11</v>
      </c>
      <c r="E9" s="8">
        <v>0</v>
      </c>
      <c r="F9" s="8">
        <f>D9+E9</f>
        <v>11</v>
      </c>
      <c r="G9" s="8">
        <v>39</v>
      </c>
      <c r="H9" s="8">
        <v>0</v>
      </c>
      <c r="I9" s="8">
        <f>G9+H9</f>
        <v>39</v>
      </c>
      <c r="J9" s="8">
        <f>I9+F9</f>
        <v>50</v>
      </c>
      <c r="K9" s="8">
        <v>293</v>
      </c>
      <c r="L9" s="8">
        <v>0</v>
      </c>
      <c r="M9" s="8">
        <f>K9+L9</f>
        <v>293</v>
      </c>
      <c r="N9" s="8">
        <f t="shared" si="4"/>
        <v>7512.8205128205127</v>
      </c>
      <c r="O9" s="8">
        <v>0</v>
      </c>
    </row>
    <row r="10" spans="1:15" ht="15.75">
      <c r="A10" s="87"/>
      <c r="B10" s="75" t="s">
        <v>18</v>
      </c>
      <c r="C10" s="75"/>
      <c r="D10" s="8">
        <v>14</v>
      </c>
      <c r="E10" s="8">
        <v>0</v>
      </c>
      <c r="F10" s="8">
        <f t="shared" ref="F10:F17" si="5">D10+E10</f>
        <v>14</v>
      </c>
      <c r="G10" s="8">
        <v>73</v>
      </c>
      <c r="H10" s="8"/>
      <c r="I10" s="8">
        <f t="shared" ref="I10:I17" si="6">G10+H10</f>
        <v>73</v>
      </c>
      <c r="J10" s="8">
        <f t="shared" ref="J10:J17" si="7">I10+F10</f>
        <v>87</v>
      </c>
      <c r="K10" s="8">
        <v>420</v>
      </c>
      <c r="L10" s="8">
        <v>0</v>
      </c>
      <c r="M10" s="8">
        <f t="shared" ref="M10:M17" si="8">K10+L10</f>
        <v>420</v>
      </c>
      <c r="N10" s="8">
        <f t="shared" si="4"/>
        <v>5753.4246575342468</v>
      </c>
      <c r="O10" s="8">
        <v>0</v>
      </c>
    </row>
    <row r="11" spans="1:15" ht="15.75">
      <c r="A11" s="87"/>
      <c r="B11" s="75" t="s">
        <v>19</v>
      </c>
      <c r="C11" s="75"/>
      <c r="D11" s="8">
        <v>4</v>
      </c>
      <c r="E11" s="8">
        <v>0</v>
      </c>
      <c r="F11" s="8">
        <f t="shared" si="5"/>
        <v>4</v>
      </c>
      <c r="G11" s="8">
        <v>86</v>
      </c>
      <c r="H11" s="8">
        <v>0</v>
      </c>
      <c r="I11" s="8">
        <f t="shared" si="6"/>
        <v>86</v>
      </c>
      <c r="J11" s="8">
        <f t="shared" si="7"/>
        <v>90</v>
      </c>
      <c r="K11" s="8">
        <v>818</v>
      </c>
      <c r="L11" s="8">
        <v>0</v>
      </c>
      <c r="M11" s="8">
        <f t="shared" si="8"/>
        <v>818</v>
      </c>
      <c r="N11" s="8">
        <f t="shared" si="4"/>
        <v>9511.6279069767425</v>
      </c>
      <c r="O11" s="8">
        <v>0</v>
      </c>
    </row>
    <row r="12" spans="1:15" ht="15.75">
      <c r="A12" s="87"/>
      <c r="B12" s="75" t="s">
        <v>20</v>
      </c>
      <c r="C12" s="75"/>
      <c r="D12" s="8">
        <v>10</v>
      </c>
      <c r="E12" s="8">
        <v>0</v>
      </c>
      <c r="F12" s="8">
        <f t="shared" si="5"/>
        <v>10</v>
      </c>
      <c r="G12" s="8">
        <v>92</v>
      </c>
      <c r="H12" s="8">
        <v>0</v>
      </c>
      <c r="I12" s="8">
        <f t="shared" si="6"/>
        <v>92</v>
      </c>
      <c r="J12" s="8">
        <f t="shared" si="7"/>
        <v>102</v>
      </c>
      <c r="K12" s="8">
        <v>555</v>
      </c>
      <c r="L12" s="8">
        <v>0</v>
      </c>
      <c r="M12" s="8">
        <f t="shared" si="8"/>
        <v>555</v>
      </c>
      <c r="N12" s="8">
        <f t="shared" si="4"/>
        <v>6032.608695652174</v>
      </c>
      <c r="O12" s="8">
        <v>0</v>
      </c>
    </row>
    <row r="13" spans="1:15" ht="15.75">
      <c r="A13" s="87"/>
      <c r="B13" s="75" t="s">
        <v>21</v>
      </c>
      <c r="C13" s="75"/>
      <c r="D13" s="8">
        <v>16</v>
      </c>
      <c r="E13" s="8">
        <v>0</v>
      </c>
      <c r="F13" s="8">
        <f t="shared" si="5"/>
        <v>16</v>
      </c>
      <c r="G13" s="8">
        <v>165</v>
      </c>
      <c r="H13" s="8">
        <v>0</v>
      </c>
      <c r="I13" s="8">
        <f t="shared" si="6"/>
        <v>165</v>
      </c>
      <c r="J13" s="8">
        <f t="shared" si="7"/>
        <v>181</v>
      </c>
      <c r="K13" s="8">
        <v>865</v>
      </c>
      <c r="L13" s="8">
        <v>0</v>
      </c>
      <c r="M13" s="8">
        <f t="shared" si="8"/>
        <v>865</v>
      </c>
      <c r="N13" s="8">
        <f t="shared" si="4"/>
        <v>5242.424242424242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5"/>
        <v>0</v>
      </c>
      <c r="G14" s="8">
        <v>11</v>
      </c>
      <c r="H14" s="8">
        <v>0</v>
      </c>
      <c r="I14" s="8">
        <f t="shared" si="6"/>
        <v>11</v>
      </c>
      <c r="J14" s="8">
        <f t="shared" si="7"/>
        <v>11</v>
      </c>
      <c r="K14" s="8">
        <v>65</v>
      </c>
      <c r="L14" s="8">
        <v>0</v>
      </c>
      <c r="M14" s="8">
        <f t="shared" si="8"/>
        <v>65</v>
      </c>
      <c r="N14" s="8">
        <f t="shared" si="4"/>
        <v>5909.090909090909</v>
      </c>
      <c r="O14" s="8">
        <v>0</v>
      </c>
    </row>
    <row r="15" spans="1:15" ht="15.75">
      <c r="A15" s="87"/>
      <c r="B15" s="75" t="s">
        <v>23</v>
      </c>
      <c r="C15" s="75"/>
      <c r="D15" s="8">
        <v>7</v>
      </c>
      <c r="E15" s="8">
        <v>0</v>
      </c>
      <c r="F15" s="8">
        <f t="shared" si="5"/>
        <v>7</v>
      </c>
      <c r="G15" s="8">
        <v>116</v>
      </c>
      <c r="H15" s="8">
        <v>0</v>
      </c>
      <c r="I15" s="8">
        <f t="shared" si="6"/>
        <v>116</v>
      </c>
      <c r="J15" s="8">
        <f t="shared" si="7"/>
        <v>123</v>
      </c>
      <c r="K15" s="8">
        <v>120</v>
      </c>
      <c r="L15" s="8">
        <v>0</v>
      </c>
      <c r="M15" s="8">
        <f t="shared" si="8"/>
        <v>120</v>
      </c>
      <c r="N15" s="8">
        <f t="shared" si="4"/>
        <v>1034.4827586206898</v>
      </c>
      <c r="O15" s="8">
        <v>0</v>
      </c>
    </row>
    <row r="16" spans="1:15" ht="15.75">
      <c r="A16" s="87"/>
      <c r="B16" s="75" t="s">
        <v>24</v>
      </c>
      <c r="C16" s="75"/>
      <c r="D16" s="1">
        <v>7.2</v>
      </c>
      <c r="E16" s="8">
        <v>0</v>
      </c>
      <c r="F16" s="1">
        <f t="shared" si="5"/>
        <v>7.2</v>
      </c>
      <c r="G16" s="8">
        <v>49</v>
      </c>
      <c r="H16" s="8">
        <v>0</v>
      </c>
      <c r="I16" s="8">
        <f t="shared" si="6"/>
        <v>49</v>
      </c>
      <c r="J16" s="1">
        <f t="shared" si="7"/>
        <v>56.2</v>
      </c>
      <c r="K16" s="8">
        <v>245</v>
      </c>
      <c r="L16" s="8">
        <v>0</v>
      </c>
      <c r="M16" s="8">
        <f t="shared" si="8"/>
        <v>245</v>
      </c>
      <c r="N16" s="8">
        <f t="shared" si="4"/>
        <v>5000</v>
      </c>
      <c r="O16" s="8">
        <v>0</v>
      </c>
    </row>
    <row r="17" spans="1:15" ht="15.75">
      <c r="A17" s="87"/>
      <c r="B17" s="75" t="s">
        <v>25</v>
      </c>
      <c r="C17" s="75"/>
      <c r="D17" s="8">
        <v>1</v>
      </c>
      <c r="E17" s="8">
        <v>0</v>
      </c>
      <c r="F17" s="8">
        <f t="shared" si="5"/>
        <v>1</v>
      </c>
      <c r="G17" s="8">
        <v>22</v>
      </c>
      <c r="H17" s="8">
        <v>0</v>
      </c>
      <c r="I17" s="8">
        <f t="shared" si="6"/>
        <v>22</v>
      </c>
      <c r="J17" s="8">
        <f t="shared" si="7"/>
        <v>23</v>
      </c>
      <c r="K17" s="8">
        <v>132</v>
      </c>
      <c r="L17" s="8">
        <v>0</v>
      </c>
      <c r="M17" s="8">
        <f t="shared" si="8"/>
        <v>132</v>
      </c>
      <c r="N17" s="8">
        <f t="shared" si="4"/>
        <v>6000</v>
      </c>
      <c r="O17" s="8">
        <v>0</v>
      </c>
    </row>
    <row r="18" spans="1:15" ht="15.75">
      <c r="A18" s="88"/>
      <c r="B18" s="76" t="s">
        <v>26</v>
      </c>
      <c r="C18" s="76"/>
      <c r="D18" s="9">
        <f>SUM(D9:D17)</f>
        <v>70.2</v>
      </c>
      <c r="E18" s="9">
        <f t="shared" ref="E18:O18" si="9">SUM(E9:E17)</f>
        <v>0</v>
      </c>
      <c r="F18" s="9">
        <f t="shared" si="9"/>
        <v>70.2</v>
      </c>
      <c r="G18" s="9">
        <f t="shared" si="9"/>
        <v>653</v>
      </c>
      <c r="H18" s="9">
        <f t="shared" si="9"/>
        <v>0</v>
      </c>
      <c r="I18" s="9">
        <f t="shared" si="9"/>
        <v>653</v>
      </c>
      <c r="J18" s="9">
        <f t="shared" si="9"/>
        <v>723.2</v>
      </c>
      <c r="K18" s="9">
        <f t="shared" si="9"/>
        <v>3513</v>
      </c>
      <c r="L18" s="9">
        <f t="shared" si="9"/>
        <v>0</v>
      </c>
      <c r="M18" s="9">
        <f t="shared" si="9"/>
        <v>3513</v>
      </c>
      <c r="N18" s="9">
        <f t="shared" si="4"/>
        <v>5379.7856049004595</v>
      </c>
      <c r="O18" s="9">
        <f t="shared" si="9"/>
        <v>0</v>
      </c>
    </row>
    <row r="19" spans="1:15" ht="15.75">
      <c r="A19" s="87" t="s">
        <v>27</v>
      </c>
      <c r="B19" s="75" t="s">
        <v>28</v>
      </c>
      <c r="C19" s="75"/>
      <c r="D19" s="8">
        <v>14</v>
      </c>
      <c r="E19" s="8">
        <v>2</v>
      </c>
      <c r="F19" s="8">
        <f>D19+E19</f>
        <v>16</v>
      </c>
      <c r="G19" s="8">
        <v>2711</v>
      </c>
      <c r="H19" s="8">
        <v>10</v>
      </c>
      <c r="I19" s="8">
        <f>G19+H19</f>
        <v>2721</v>
      </c>
      <c r="J19" s="8">
        <f>I19+F19</f>
        <v>2737</v>
      </c>
      <c r="K19" s="8">
        <v>40665</v>
      </c>
      <c r="L19" s="8">
        <v>22</v>
      </c>
      <c r="M19" s="8">
        <f>K19+L19</f>
        <v>40687</v>
      </c>
      <c r="N19" s="8">
        <f t="shared" si="4"/>
        <v>15000</v>
      </c>
      <c r="O19" s="8">
        <f>(L19/H19)*1000</f>
        <v>2200</v>
      </c>
    </row>
    <row r="20" spans="1:15" ht="15.75">
      <c r="A20" s="87"/>
      <c r="B20" s="75" t="s">
        <v>29</v>
      </c>
      <c r="C20" s="75"/>
      <c r="D20" s="8">
        <v>0</v>
      </c>
      <c r="E20" s="8">
        <v>0</v>
      </c>
      <c r="F20" s="8">
        <f t="shared" ref="F20:F22" si="10">D20+E20</f>
        <v>0</v>
      </c>
      <c r="G20" s="8">
        <v>4</v>
      </c>
      <c r="H20" s="8">
        <v>0</v>
      </c>
      <c r="I20" s="8">
        <f t="shared" ref="I20:I22" si="11">G20+H20</f>
        <v>4</v>
      </c>
      <c r="J20" s="8">
        <f>I20+F20</f>
        <v>4</v>
      </c>
      <c r="K20" s="8">
        <v>12</v>
      </c>
      <c r="L20" s="8">
        <v>0</v>
      </c>
      <c r="M20" s="8">
        <f t="shared" ref="M20:M22" si="12">K20+L20</f>
        <v>12</v>
      </c>
      <c r="N20" s="8">
        <f t="shared" si="4"/>
        <v>3000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 t="shared" si="10"/>
        <v>0</v>
      </c>
      <c r="G21" s="8">
        <v>0</v>
      </c>
      <c r="H21" s="8">
        <v>0</v>
      </c>
      <c r="I21" s="8">
        <f t="shared" si="11"/>
        <v>0</v>
      </c>
      <c r="J21" s="8">
        <f>I21+F21</f>
        <v>0</v>
      </c>
      <c r="K21" s="8">
        <v>0</v>
      </c>
      <c r="L21" s="8">
        <v>0</v>
      </c>
      <c r="M21" s="8">
        <f t="shared" si="12"/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 t="shared" si="10"/>
        <v>0</v>
      </c>
      <c r="G22" s="8">
        <v>0</v>
      </c>
      <c r="H22" s="8">
        <v>0</v>
      </c>
      <c r="I22" s="8">
        <f t="shared" si="11"/>
        <v>0</v>
      </c>
      <c r="J22" s="8">
        <f>I22+F22</f>
        <v>0</v>
      </c>
      <c r="K22" s="8">
        <v>0</v>
      </c>
      <c r="L22" s="8">
        <v>0</v>
      </c>
      <c r="M22" s="8">
        <f t="shared" si="12"/>
        <v>0</v>
      </c>
      <c r="N22" s="8">
        <v>0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14</v>
      </c>
      <c r="E23" s="9">
        <f t="shared" ref="E23:M23" si="13">SUM(E19:E22)</f>
        <v>2</v>
      </c>
      <c r="F23" s="9">
        <f t="shared" si="13"/>
        <v>16</v>
      </c>
      <c r="G23" s="9">
        <f t="shared" si="13"/>
        <v>2715</v>
      </c>
      <c r="H23" s="9">
        <f t="shared" si="13"/>
        <v>10</v>
      </c>
      <c r="I23" s="9">
        <f t="shared" si="13"/>
        <v>2725</v>
      </c>
      <c r="J23" s="9">
        <f t="shared" si="13"/>
        <v>2741</v>
      </c>
      <c r="K23" s="9">
        <f t="shared" si="13"/>
        <v>40677</v>
      </c>
      <c r="L23" s="9">
        <f t="shared" si="13"/>
        <v>22</v>
      </c>
      <c r="M23" s="9">
        <f t="shared" si="13"/>
        <v>40699</v>
      </c>
      <c r="N23" s="9">
        <f>(K23/G23)*1000</f>
        <v>14982.32044198895</v>
      </c>
      <c r="O23" s="9">
        <f>(L23/H23)*1000</f>
        <v>2200</v>
      </c>
    </row>
    <row r="24" spans="1:15" ht="15.75">
      <c r="A24" s="87" t="s">
        <v>33</v>
      </c>
      <c r="B24" s="75" t="s">
        <v>34</v>
      </c>
      <c r="C24" s="75"/>
      <c r="D24" s="8">
        <v>0</v>
      </c>
      <c r="E24" s="8">
        <v>0</v>
      </c>
      <c r="F24" s="8">
        <f>D24+E24</f>
        <v>0</v>
      </c>
      <c r="G24" s="8">
        <v>0</v>
      </c>
      <c r="H24" s="8">
        <v>0</v>
      </c>
      <c r="I24" s="8">
        <f>G24+H24</f>
        <v>0</v>
      </c>
      <c r="J24" s="8">
        <f>I24+F24</f>
        <v>0</v>
      </c>
      <c r="K24" s="8">
        <v>0</v>
      </c>
      <c r="L24" s="8">
        <v>0</v>
      </c>
      <c r="M24" s="8">
        <f>K24+L24</f>
        <v>0</v>
      </c>
      <c r="N24" s="8">
        <v>0</v>
      </c>
      <c r="O24" s="8">
        <v>0</v>
      </c>
    </row>
    <row r="25" spans="1:15" ht="15.75">
      <c r="A25" s="87"/>
      <c r="B25" s="75" t="s">
        <v>35</v>
      </c>
      <c r="C25" s="75"/>
      <c r="D25" s="8">
        <v>16</v>
      </c>
      <c r="E25" s="8">
        <v>1</v>
      </c>
      <c r="F25" s="8">
        <f t="shared" ref="F25:F30" si="14">D25+E25</f>
        <v>17</v>
      </c>
      <c r="G25" s="8">
        <v>153</v>
      </c>
      <c r="H25" s="8">
        <v>43</v>
      </c>
      <c r="I25" s="8">
        <f t="shared" ref="I25:I30" si="15">G25+H25</f>
        <v>196</v>
      </c>
      <c r="J25" s="8">
        <f t="shared" ref="J25:J30" si="16">I25+F25</f>
        <v>213</v>
      </c>
      <c r="K25" s="8">
        <v>52</v>
      </c>
      <c r="L25" s="8">
        <v>7</v>
      </c>
      <c r="M25" s="8">
        <f t="shared" ref="M25:M30" si="17">K25+L25</f>
        <v>59</v>
      </c>
      <c r="N25" s="8">
        <f>(K25/G25)*1000</f>
        <v>339.86928104575162</v>
      </c>
      <c r="O25" s="8">
        <f>(L25/H25)*1000</f>
        <v>162.79069767441862</v>
      </c>
    </row>
    <row r="26" spans="1:15" ht="15.75">
      <c r="A26" s="87"/>
      <c r="B26" s="75" t="s">
        <v>36</v>
      </c>
      <c r="C26" s="75"/>
      <c r="D26" s="8">
        <v>282</v>
      </c>
      <c r="E26" s="8">
        <v>0</v>
      </c>
      <c r="F26" s="8">
        <f t="shared" si="14"/>
        <v>282</v>
      </c>
      <c r="G26" s="8">
        <v>500</v>
      </c>
      <c r="H26" s="8">
        <v>0</v>
      </c>
      <c r="I26" s="8">
        <f t="shared" si="15"/>
        <v>500</v>
      </c>
      <c r="J26" s="8">
        <f t="shared" si="16"/>
        <v>782</v>
      </c>
      <c r="K26" s="8">
        <v>730</v>
      </c>
      <c r="L26" s="8">
        <v>0</v>
      </c>
      <c r="M26" s="8">
        <f t="shared" si="17"/>
        <v>730</v>
      </c>
      <c r="N26" s="8">
        <f>(K26/G26)*1000</f>
        <v>1460</v>
      </c>
      <c r="O26" s="8">
        <v>0</v>
      </c>
    </row>
    <row r="27" spans="1:15" ht="15.75">
      <c r="A27" s="87"/>
      <c r="B27" s="75" t="s">
        <v>37</v>
      </c>
      <c r="C27" s="75"/>
      <c r="D27" s="8">
        <v>0</v>
      </c>
      <c r="E27" s="8">
        <v>0</v>
      </c>
      <c r="F27" s="8">
        <f t="shared" si="14"/>
        <v>0</v>
      </c>
      <c r="G27" s="8">
        <v>0</v>
      </c>
      <c r="H27" s="8">
        <v>0</v>
      </c>
      <c r="I27" s="8">
        <f t="shared" si="15"/>
        <v>0</v>
      </c>
      <c r="J27" s="8">
        <f t="shared" si="16"/>
        <v>0</v>
      </c>
      <c r="K27" s="8">
        <v>0</v>
      </c>
      <c r="L27" s="8">
        <v>0</v>
      </c>
      <c r="M27" s="8">
        <f t="shared" si="17"/>
        <v>0</v>
      </c>
      <c r="N27" s="8">
        <v>0</v>
      </c>
      <c r="O27" s="8">
        <v>0</v>
      </c>
    </row>
    <row r="28" spans="1:15" ht="15.75">
      <c r="A28" s="87"/>
      <c r="B28" s="75" t="s">
        <v>38</v>
      </c>
      <c r="C28" s="75"/>
      <c r="D28" s="8">
        <v>2</v>
      </c>
      <c r="E28" s="8">
        <v>0</v>
      </c>
      <c r="F28" s="8">
        <f t="shared" si="14"/>
        <v>2</v>
      </c>
      <c r="G28" s="8">
        <v>37</v>
      </c>
      <c r="H28" s="8"/>
      <c r="I28" s="8">
        <f t="shared" si="15"/>
        <v>37</v>
      </c>
      <c r="J28" s="8">
        <f t="shared" si="16"/>
        <v>39</v>
      </c>
      <c r="K28" s="8">
        <v>55</v>
      </c>
      <c r="L28" s="8">
        <v>0</v>
      </c>
      <c r="M28" s="8">
        <f t="shared" si="17"/>
        <v>55</v>
      </c>
      <c r="N28" s="8">
        <f>(K28/G28)*1000</f>
        <v>1486.4864864864865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14"/>
        <v>0</v>
      </c>
      <c r="G29" s="8">
        <v>0</v>
      </c>
      <c r="H29" s="8">
        <v>0</v>
      </c>
      <c r="I29" s="8">
        <f t="shared" si="15"/>
        <v>0</v>
      </c>
      <c r="J29" s="8">
        <f t="shared" si="16"/>
        <v>0</v>
      </c>
      <c r="K29" s="8">
        <v>0</v>
      </c>
      <c r="L29" s="8">
        <v>0</v>
      </c>
      <c r="M29" s="8">
        <f t="shared" si="17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f t="shared" si="14"/>
        <v>0</v>
      </c>
      <c r="G30" s="8">
        <v>0</v>
      </c>
      <c r="H30" s="8"/>
      <c r="I30" s="8">
        <f t="shared" si="15"/>
        <v>0</v>
      </c>
      <c r="J30" s="8">
        <f t="shared" si="16"/>
        <v>0</v>
      </c>
      <c r="K30" s="8">
        <v>0</v>
      </c>
      <c r="L30" s="8">
        <v>0</v>
      </c>
      <c r="M30" s="8">
        <f t="shared" si="17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300</v>
      </c>
      <c r="E31" s="9">
        <f t="shared" ref="E31:M31" si="18">SUM(E24:E30)</f>
        <v>1</v>
      </c>
      <c r="F31" s="9">
        <f t="shared" si="18"/>
        <v>301</v>
      </c>
      <c r="G31" s="9">
        <f t="shared" si="18"/>
        <v>690</v>
      </c>
      <c r="H31" s="9">
        <f t="shared" si="18"/>
        <v>43</v>
      </c>
      <c r="I31" s="9">
        <f t="shared" si="18"/>
        <v>733</v>
      </c>
      <c r="J31" s="9">
        <f t="shared" si="18"/>
        <v>1034</v>
      </c>
      <c r="K31" s="9">
        <f t="shared" si="18"/>
        <v>837</v>
      </c>
      <c r="L31" s="9">
        <f t="shared" si="18"/>
        <v>7</v>
      </c>
      <c r="M31" s="9">
        <f t="shared" si="18"/>
        <v>844</v>
      </c>
      <c r="N31" s="9">
        <f>(K31/G31)*1000</f>
        <v>1213.0434782608697</v>
      </c>
      <c r="O31" s="9">
        <f>(L31/H31)*1000</f>
        <v>162.79069767441862</v>
      </c>
    </row>
    <row r="32" spans="1:15" ht="18.75">
      <c r="A32" s="90" t="s">
        <v>119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18" t="s">
        <v>7</v>
      </c>
      <c r="L34" s="18" t="s">
        <v>8</v>
      </c>
      <c r="M34" s="18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8">
        <v>0</v>
      </c>
      <c r="E35" s="8">
        <v>0</v>
      </c>
      <c r="F35" s="8">
        <f>D35+E35</f>
        <v>0</v>
      </c>
      <c r="G35" s="1">
        <v>1.5</v>
      </c>
      <c r="H35" s="8">
        <v>1</v>
      </c>
      <c r="I35" s="1">
        <f>G35+H35</f>
        <v>2.5</v>
      </c>
      <c r="J35" s="1">
        <f t="shared" ref="J35:J40" si="19">I35+F35</f>
        <v>2.5</v>
      </c>
      <c r="K35" s="8">
        <v>8</v>
      </c>
      <c r="L35" s="8">
        <v>3</v>
      </c>
      <c r="M35" s="8">
        <f>K35+L35</f>
        <v>11</v>
      </c>
      <c r="N35" s="8">
        <f>(K35/G35)*1000</f>
        <v>5333.333333333333</v>
      </c>
      <c r="O35" s="8">
        <f>(L35/H35)*1000</f>
        <v>3000</v>
      </c>
    </row>
    <row r="36" spans="1:15" ht="15.75">
      <c r="A36" s="87"/>
      <c r="B36" s="75" t="s">
        <v>44</v>
      </c>
      <c r="C36" s="75"/>
      <c r="D36" s="8">
        <v>0</v>
      </c>
      <c r="E36" s="8">
        <v>0</v>
      </c>
      <c r="F36" s="8">
        <f t="shared" ref="F36:F40" si="20">D36+E36</f>
        <v>0</v>
      </c>
      <c r="G36" s="8">
        <v>0</v>
      </c>
      <c r="H36" s="8">
        <v>0</v>
      </c>
      <c r="I36" s="8">
        <f t="shared" ref="I36:I40" si="21">G36+H36</f>
        <v>0</v>
      </c>
      <c r="J36" s="8">
        <f t="shared" si="19"/>
        <v>0</v>
      </c>
      <c r="K36" s="8">
        <v>0</v>
      </c>
      <c r="L36" s="8">
        <v>0</v>
      </c>
      <c r="M36" s="8">
        <f t="shared" ref="M36:M40" si="22">K36+L36</f>
        <v>0</v>
      </c>
      <c r="N36" s="8">
        <v>0</v>
      </c>
      <c r="O36" s="8">
        <v>0</v>
      </c>
    </row>
    <row r="37" spans="1:15" ht="15.75">
      <c r="A37" s="87"/>
      <c r="B37" s="75" t="s">
        <v>45</v>
      </c>
      <c r="C37" s="75"/>
      <c r="D37" s="8">
        <v>0</v>
      </c>
      <c r="E37" s="8">
        <v>0</v>
      </c>
      <c r="F37" s="8">
        <f t="shared" si="20"/>
        <v>0</v>
      </c>
      <c r="G37" s="8">
        <v>0</v>
      </c>
      <c r="H37" s="8">
        <v>0</v>
      </c>
      <c r="I37" s="8">
        <f t="shared" si="21"/>
        <v>0</v>
      </c>
      <c r="J37" s="8">
        <f t="shared" si="19"/>
        <v>0</v>
      </c>
      <c r="K37" s="8">
        <v>0</v>
      </c>
      <c r="L37" s="8">
        <v>0</v>
      </c>
      <c r="M37" s="8">
        <f t="shared" si="22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8">
        <v>0</v>
      </c>
      <c r="E38" s="8">
        <v>0</v>
      </c>
      <c r="F38" s="8">
        <f t="shared" si="20"/>
        <v>0</v>
      </c>
      <c r="G38" s="8">
        <v>0</v>
      </c>
      <c r="H38" s="8">
        <v>0</v>
      </c>
      <c r="I38" s="8">
        <f t="shared" si="21"/>
        <v>0</v>
      </c>
      <c r="J38" s="8">
        <f t="shared" si="19"/>
        <v>0</v>
      </c>
      <c r="K38" s="8">
        <v>0</v>
      </c>
      <c r="L38" s="8">
        <v>0</v>
      </c>
      <c r="M38" s="8">
        <f t="shared" si="22"/>
        <v>0</v>
      </c>
      <c r="N38" s="8">
        <v>0</v>
      </c>
      <c r="O38" s="8">
        <v>0</v>
      </c>
    </row>
    <row r="39" spans="1:15" ht="15.75">
      <c r="A39" s="87"/>
      <c r="B39" s="75" t="s">
        <v>47</v>
      </c>
      <c r="C39" s="75"/>
      <c r="D39" s="8">
        <v>0</v>
      </c>
      <c r="E39" s="8">
        <v>0</v>
      </c>
      <c r="F39" s="8">
        <f t="shared" si="20"/>
        <v>0</v>
      </c>
      <c r="G39" s="8">
        <v>0</v>
      </c>
      <c r="H39" s="8">
        <v>0</v>
      </c>
      <c r="I39" s="8">
        <f t="shared" si="21"/>
        <v>0</v>
      </c>
      <c r="J39" s="8">
        <f t="shared" si="19"/>
        <v>0</v>
      </c>
      <c r="K39" s="8">
        <v>0</v>
      </c>
      <c r="L39" s="8">
        <v>0</v>
      </c>
      <c r="M39" s="8">
        <f t="shared" si="22"/>
        <v>0</v>
      </c>
      <c r="N39" s="8">
        <v>0</v>
      </c>
      <c r="O39" s="8">
        <v>0</v>
      </c>
    </row>
    <row r="40" spans="1:15" ht="15.75">
      <c r="A40" s="87"/>
      <c r="B40" s="75" t="s">
        <v>48</v>
      </c>
      <c r="C40" s="75"/>
      <c r="D40" s="8">
        <v>0</v>
      </c>
      <c r="E40" s="8">
        <v>0</v>
      </c>
      <c r="F40" s="8">
        <f t="shared" si="20"/>
        <v>0</v>
      </c>
      <c r="G40" s="8">
        <v>0</v>
      </c>
      <c r="H40" s="8">
        <v>0</v>
      </c>
      <c r="I40" s="8">
        <f t="shared" si="21"/>
        <v>0</v>
      </c>
      <c r="J40" s="8">
        <f t="shared" si="19"/>
        <v>0</v>
      </c>
      <c r="K40" s="8">
        <v>0</v>
      </c>
      <c r="L40" s="8">
        <v>0</v>
      </c>
      <c r="M40" s="8">
        <f t="shared" si="22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9">
        <f>SUM(D35:D40)</f>
        <v>0</v>
      </c>
      <c r="E41" s="9">
        <f t="shared" ref="E41:M41" si="23">SUM(E35:E40)</f>
        <v>0</v>
      </c>
      <c r="F41" s="9">
        <f t="shared" si="23"/>
        <v>0</v>
      </c>
      <c r="G41" s="9">
        <f t="shared" si="23"/>
        <v>1.5</v>
      </c>
      <c r="H41" s="9">
        <f t="shared" si="23"/>
        <v>1</v>
      </c>
      <c r="I41" s="9">
        <f t="shared" si="23"/>
        <v>2.5</v>
      </c>
      <c r="J41" s="9">
        <f t="shared" si="23"/>
        <v>2.5</v>
      </c>
      <c r="K41" s="9">
        <f t="shared" si="23"/>
        <v>8</v>
      </c>
      <c r="L41" s="9">
        <f t="shared" si="23"/>
        <v>3</v>
      </c>
      <c r="M41" s="9">
        <f t="shared" si="23"/>
        <v>11</v>
      </c>
      <c r="N41" s="9">
        <f>(K41/G41)*1000</f>
        <v>5333.333333333333</v>
      </c>
      <c r="O41" s="9">
        <f>(L41/H41)*1000</f>
        <v>3000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>SUM(D42:E42)</f>
        <v>0</v>
      </c>
      <c r="G42" s="8">
        <v>0</v>
      </c>
      <c r="H42" s="8">
        <v>0</v>
      </c>
      <c r="I42" s="8">
        <f>SUM(G42:H42)</f>
        <v>0</v>
      </c>
      <c r="J42" s="8">
        <f>I42+F42</f>
        <v>0</v>
      </c>
      <c r="K42" s="8">
        <v>0</v>
      </c>
      <c r="L42" s="8">
        <v>0</v>
      </c>
      <c r="M42" s="8">
        <f>SUM(K42:L42)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ref="F43:F49" si="24">SUM(D43:E43)</f>
        <v>0</v>
      </c>
      <c r="G43" s="8">
        <v>0</v>
      </c>
      <c r="H43" s="8">
        <v>0</v>
      </c>
      <c r="I43" s="8">
        <f t="shared" ref="I43:I49" si="25">SUM(G43:H43)</f>
        <v>0</v>
      </c>
      <c r="J43" s="8">
        <f t="shared" ref="J43:J49" si="26">I43+F43</f>
        <v>0</v>
      </c>
      <c r="K43" s="8">
        <v>0</v>
      </c>
      <c r="L43" s="8">
        <v>0</v>
      </c>
      <c r="M43" s="8">
        <f t="shared" ref="M43:M49" si="27">SUM(K43:L43)</f>
        <v>0</v>
      </c>
      <c r="N43" s="8">
        <v>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24"/>
        <v>0</v>
      </c>
      <c r="G44" s="8">
        <v>0</v>
      </c>
      <c r="H44" s="8">
        <v>0</v>
      </c>
      <c r="I44" s="8">
        <f t="shared" si="25"/>
        <v>0</v>
      </c>
      <c r="J44" s="8">
        <f t="shared" si="26"/>
        <v>0</v>
      </c>
      <c r="K44" s="8">
        <v>0</v>
      </c>
      <c r="L44" s="8">
        <v>0</v>
      </c>
      <c r="M44" s="8">
        <f t="shared" si="27"/>
        <v>0</v>
      </c>
      <c r="N44" s="8">
        <v>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24"/>
        <v>0</v>
      </c>
      <c r="G45" s="8">
        <v>0</v>
      </c>
      <c r="H45" s="8">
        <v>0</v>
      </c>
      <c r="I45" s="8">
        <f t="shared" si="25"/>
        <v>0</v>
      </c>
      <c r="J45" s="8">
        <f t="shared" si="26"/>
        <v>0</v>
      </c>
      <c r="K45" s="8">
        <v>0</v>
      </c>
      <c r="L45" s="8">
        <v>0</v>
      </c>
      <c r="M45" s="8">
        <f t="shared" si="27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24"/>
        <v>0</v>
      </c>
      <c r="G46" s="8">
        <v>0</v>
      </c>
      <c r="H46" s="8">
        <v>0</v>
      </c>
      <c r="I46" s="8">
        <f t="shared" si="25"/>
        <v>0</v>
      </c>
      <c r="J46" s="8">
        <f t="shared" si="26"/>
        <v>0</v>
      </c>
      <c r="K46" s="8">
        <v>0</v>
      </c>
      <c r="L46" s="8">
        <v>0</v>
      </c>
      <c r="M46" s="8">
        <f t="shared" si="27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24"/>
        <v>0</v>
      </c>
      <c r="G47" s="8">
        <v>0</v>
      </c>
      <c r="H47" s="8">
        <v>0</v>
      </c>
      <c r="I47" s="8">
        <f t="shared" si="25"/>
        <v>0</v>
      </c>
      <c r="J47" s="8">
        <f t="shared" si="26"/>
        <v>0</v>
      </c>
      <c r="K47" s="8">
        <v>0</v>
      </c>
      <c r="L47" s="8">
        <v>0</v>
      </c>
      <c r="M47" s="8">
        <f t="shared" si="27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24"/>
        <v>0</v>
      </c>
      <c r="G48" s="8">
        <v>0</v>
      </c>
      <c r="H48" s="8">
        <v>0</v>
      </c>
      <c r="I48" s="8">
        <f t="shared" si="25"/>
        <v>0</v>
      </c>
      <c r="J48" s="8">
        <f t="shared" si="26"/>
        <v>0</v>
      </c>
      <c r="K48" s="8">
        <v>0</v>
      </c>
      <c r="L48" s="8">
        <v>0</v>
      </c>
      <c r="M48" s="8">
        <f t="shared" si="27"/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24"/>
        <v>0</v>
      </c>
      <c r="G49" s="8">
        <v>0</v>
      </c>
      <c r="H49" s="8">
        <v>0</v>
      </c>
      <c r="I49" s="8">
        <f t="shared" si="25"/>
        <v>0</v>
      </c>
      <c r="J49" s="8">
        <f t="shared" si="26"/>
        <v>0</v>
      </c>
      <c r="K49" s="8">
        <v>0</v>
      </c>
      <c r="L49" s="8">
        <v>0</v>
      </c>
      <c r="M49" s="8">
        <f t="shared" si="27"/>
        <v>0</v>
      </c>
      <c r="N49" s="8">
        <v>0</v>
      </c>
      <c r="O49" s="8">
        <v>0</v>
      </c>
    </row>
    <row r="50" spans="1:15" ht="15.75">
      <c r="A50" s="102"/>
      <c r="B50" s="104"/>
      <c r="C50" s="3" t="s">
        <v>60</v>
      </c>
      <c r="D50" s="11">
        <f>SUM(D43:D49)</f>
        <v>0</v>
      </c>
      <c r="E50" s="11">
        <f t="shared" ref="E50:O50" si="28">SUM(E43:E49)</f>
        <v>0</v>
      </c>
      <c r="F50" s="11">
        <f t="shared" si="28"/>
        <v>0</v>
      </c>
      <c r="G50" s="11">
        <f t="shared" si="28"/>
        <v>0</v>
      </c>
      <c r="H50" s="11">
        <f t="shared" si="28"/>
        <v>0</v>
      </c>
      <c r="I50" s="11">
        <f t="shared" si="28"/>
        <v>0</v>
      </c>
      <c r="J50" s="11">
        <f t="shared" si="28"/>
        <v>0</v>
      </c>
      <c r="K50" s="11">
        <f t="shared" si="28"/>
        <v>0</v>
      </c>
      <c r="L50" s="11">
        <f t="shared" si="28"/>
        <v>0</v>
      </c>
      <c r="M50" s="11">
        <f t="shared" si="28"/>
        <v>0</v>
      </c>
      <c r="N50" s="11">
        <f t="shared" si="28"/>
        <v>0</v>
      </c>
      <c r="O50" s="11">
        <f t="shared" si="28"/>
        <v>0</v>
      </c>
    </row>
    <row r="51" spans="1:15" ht="15.75">
      <c r="A51" s="87"/>
      <c r="B51" s="75" t="s">
        <v>61</v>
      </c>
      <c r="C51" s="75"/>
      <c r="D51" s="8">
        <v>0</v>
      </c>
      <c r="E51" s="8">
        <v>0</v>
      </c>
      <c r="F51" s="8">
        <f t="shared" ref="F51:F56" si="29">SUM(D51:E51)</f>
        <v>0</v>
      </c>
      <c r="G51" s="8">
        <v>0</v>
      </c>
      <c r="H51" s="8">
        <v>0</v>
      </c>
      <c r="I51" s="8">
        <f t="shared" ref="I51:I56" si="30">SUM(G51:H51)</f>
        <v>0</v>
      </c>
      <c r="J51" s="8">
        <f>I51+F51</f>
        <v>0</v>
      </c>
      <c r="K51" s="8">
        <v>0</v>
      </c>
      <c r="L51" s="8">
        <v>0</v>
      </c>
      <c r="M51" s="8">
        <f t="shared" ref="M51:M56" si="31">SUM(K51:L51)</f>
        <v>0</v>
      </c>
      <c r="N51" s="8">
        <v>0</v>
      </c>
      <c r="O51" s="8">
        <v>0</v>
      </c>
    </row>
    <row r="52" spans="1:15" ht="15.75">
      <c r="A52" s="87"/>
      <c r="B52" s="75" t="s">
        <v>62</v>
      </c>
      <c r="C52" s="75"/>
      <c r="D52" s="8">
        <v>0</v>
      </c>
      <c r="E52" s="8">
        <v>0</v>
      </c>
      <c r="F52" s="8">
        <f t="shared" si="29"/>
        <v>0</v>
      </c>
      <c r="G52" s="8">
        <v>0</v>
      </c>
      <c r="H52" s="8">
        <v>0</v>
      </c>
      <c r="I52" s="8">
        <f t="shared" si="30"/>
        <v>0</v>
      </c>
      <c r="J52" s="8">
        <f t="shared" ref="J52:J66" si="32">I52+F52</f>
        <v>0</v>
      </c>
      <c r="K52" s="8">
        <v>0</v>
      </c>
      <c r="L52" s="8">
        <v>0</v>
      </c>
      <c r="M52" s="8">
        <f t="shared" si="31"/>
        <v>0</v>
      </c>
      <c r="N52" s="8">
        <v>0</v>
      </c>
      <c r="O52" s="8">
        <v>0</v>
      </c>
    </row>
    <row r="53" spans="1:15" ht="15.75">
      <c r="A53" s="87"/>
      <c r="B53" s="75" t="s">
        <v>63</v>
      </c>
      <c r="C53" s="75"/>
      <c r="D53" s="8">
        <v>0</v>
      </c>
      <c r="E53" s="8">
        <v>0</v>
      </c>
      <c r="F53" s="8">
        <f t="shared" si="29"/>
        <v>0</v>
      </c>
      <c r="G53" s="8">
        <v>0</v>
      </c>
      <c r="H53" s="8">
        <v>0</v>
      </c>
      <c r="I53" s="8">
        <f t="shared" si="30"/>
        <v>0</v>
      </c>
      <c r="J53" s="8">
        <f t="shared" si="32"/>
        <v>0</v>
      </c>
      <c r="K53" s="8">
        <v>0</v>
      </c>
      <c r="L53" s="8">
        <v>0</v>
      </c>
      <c r="M53" s="8">
        <f t="shared" si="31"/>
        <v>0</v>
      </c>
      <c r="N53" s="8">
        <v>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 t="shared" si="29"/>
        <v>0</v>
      </c>
      <c r="G54" s="8">
        <v>0</v>
      </c>
      <c r="H54" s="8">
        <v>0</v>
      </c>
      <c r="I54" s="8">
        <f t="shared" si="30"/>
        <v>0</v>
      </c>
      <c r="J54" s="8">
        <f t="shared" si="32"/>
        <v>0</v>
      </c>
      <c r="K54" s="8">
        <v>0</v>
      </c>
      <c r="L54" s="8">
        <v>0</v>
      </c>
      <c r="M54" s="8">
        <f t="shared" si="31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 t="shared" si="29"/>
        <v>0</v>
      </c>
      <c r="G55" s="8">
        <v>0</v>
      </c>
      <c r="H55" s="8">
        <v>0</v>
      </c>
      <c r="I55" s="8">
        <f t="shared" si="30"/>
        <v>0</v>
      </c>
      <c r="J55" s="8">
        <f t="shared" si="32"/>
        <v>0</v>
      </c>
      <c r="K55" s="8">
        <v>0</v>
      </c>
      <c r="L55" s="8">
        <v>0</v>
      </c>
      <c r="M55" s="8">
        <f t="shared" si="31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0</v>
      </c>
      <c r="E56" s="8">
        <v>0</v>
      </c>
      <c r="F56" s="8">
        <f t="shared" si="29"/>
        <v>0</v>
      </c>
      <c r="G56" s="8">
        <v>0</v>
      </c>
      <c r="H56" s="8">
        <v>0</v>
      </c>
      <c r="I56" s="8">
        <f t="shared" si="30"/>
        <v>0</v>
      </c>
      <c r="J56" s="8">
        <f t="shared" si="32"/>
        <v>0</v>
      </c>
      <c r="K56" s="8">
        <v>0</v>
      </c>
      <c r="L56" s="8">
        <v>0</v>
      </c>
      <c r="M56" s="8">
        <f t="shared" si="31"/>
        <v>0</v>
      </c>
      <c r="N56" s="8">
        <v>0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O57" si="33">D42+D50+D51+D52+D53+D54+D55+D56</f>
        <v>0</v>
      </c>
      <c r="E57" s="9">
        <f t="shared" si="33"/>
        <v>0</v>
      </c>
      <c r="F57" s="9">
        <f t="shared" si="33"/>
        <v>0</v>
      </c>
      <c r="G57" s="9">
        <f t="shared" si="33"/>
        <v>0</v>
      </c>
      <c r="H57" s="9">
        <f t="shared" si="33"/>
        <v>0</v>
      </c>
      <c r="I57" s="9">
        <f t="shared" si="33"/>
        <v>0</v>
      </c>
      <c r="J57" s="9">
        <f t="shared" si="33"/>
        <v>0</v>
      </c>
      <c r="K57" s="9">
        <f t="shared" si="33"/>
        <v>0</v>
      </c>
      <c r="L57" s="9">
        <f t="shared" si="33"/>
        <v>0</v>
      </c>
      <c r="M57" s="9">
        <f t="shared" si="33"/>
        <v>0</v>
      </c>
      <c r="N57" s="9">
        <f t="shared" si="33"/>
        <v>0</v>
      </c>
      <c r="O57" s="9">
        <f t="shared" si="33"/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f>SUM(D58:E58)</f>
        <v>0</v>
      </c>
      <c r="G58" s="8">
        <v>0</v>
      </c>
      <c r="H58" s="8">
        <v>0</v>
      </c>
      <c r="I58" s="8">
        <f>SUM(G58:H58)</f>
        <v>0</v>
      </c>
      <c r="J58" s="8">
        <f t="shared" si="32"/>
        <v>0</v>
      </c>
      <c r="K58" s="8">
        <v>0</v>
      </c>
      <c r="L58" s="8">
        <v>0</v>
      </c>
      <c r="M58" s="8">
        <f>SUM(K58:L58)</f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f t="shared" ref="F59:F66" si="34">SUM(D59:E59)</f>
        <v>0</v>
      </c>
      <c r="G59" s="8">
        <v>0</v>
      </c>
      <c r="H59" s="8">
        <v>0</v>
      </c>
      <c r="I59" s="8">
        <f t="shared" ref="I59:I66" si="35">SUM(G59:H59)</f>
        <v>0</v>
      </c>
      <c r="J59" s="8">
        <f t="shared" si="32"/>
        <v>0</v>
      </c>
      <c r="K59" s="8">
        <v>0</v>
      </c>
      <c r="L59" s="8">
        <v>0</v>
      </c>
      <c r="M59" s="8">
        <f t="shared" ref="M59:M66" si="36">SUM(K59:L59)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si="34"/>
        <v>0</v>
      </c>
      <c r="G60" s="8">
        <v>0</v>
      </c>
      <c r="H60" s="8">
        <v>0</v>
      </c>
      <c r="I60" s="8">
        <f t="shared" si="35"/>
        <v>0</v>
      </c>
      <c r="J60" s="8">
        <f t="shared" si="32"/>
        <v>0</v>
      </c>
      <c r="K60" s="8">
        <v>0</v>
      </c>
      <c r="L60" s="8">
        <v>0</v>
      </c>
      <c r="M60" s="8">
        <f t="shared" si="36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34"/>
        <v>0</v>
      </c>
      <c r="G61" s="8">
        <v>0</v>
      </c>
      <c r="H61" s="8">
        <v>0</v>
      </c>
      <c r="I61" s="8">
        <f t="shared" si="35"/>
        <v>0</v>
      </c>
      <c r="J61" s="8">
        <f t="shared" si="32"/>
        <v>0</v>
      </c>
      <c r="K61" s="8">
        <v>0</v>
      </c>
      <c r="L61" s="8">
        <v>0</v>
      </c>
      <c r="M61" s="8">
        <f t="shared" si="36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34"/>
        <v>0</v>
      </c>
      <c r="G62" s="8">
        <v>0</v>
      </c>
      <c r="H62" s="8">
        <v>0</v>
      </c>
      <c r="I62" s="8">
        <f t="shared" si="35"/>
        <v>0</v>
      </c>
      <c r="J62" s="8">
        <f t="shared" si="32"/>
        <v>0</v>
      </c>
      <c r="K62" s="8">
        <v>0</v>
      </c>
      <c r="L62" s="8">
        <v>0</v>
      </c>
      <c r="M62" s="8">
        <f t="shared" si="36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34"/>
        <v>0</v>
      </c>
      <c r="G63" s="8">
        <v>0</v>
      </c>
      <c r="H63" s="8">
        <v>0</v>
      </c>
      <c r="I63" s="8">
        <f t="shared" si="35"/>
        <v>0</v>
      </c>
      <c r="J63" s="8">
        <f t="shared" si="32"/>
        <v>0</v>
      </c>
      <c r="K63" s="8">
        <v>0</v>
      </c>
      <c r="L63" s="8">
        <v>0</v>
      </c>
      <c r="M63" s="8">
        <f t="shared" si="36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34"/>
        <v>0</v>
      </c>
      <c r="G64" s="8">
        <v>0</v>
      </c>
      <c r="H64" s="8">
        <v>0</v>
      </c>
      <c r="I64" s="8">
        <f t="shared" si="35"/>
        <v>0</v>
      </c>
      <c r="J64" s="8">
        <f t="shared" si="32"/>
        <v>0</v>
      </c>
      <c r="K64" s="8">
        <v>0</v>
      </c>
      <c r="L64" s="8">
        <v>0</v>
      </c>
      <c r="M64" s="8">
        <f t="shared" si="36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34"/>
        <v>0</v>
      </c>
      <c r="G65" s="8">
        <v>0</v>
      </c>
      <c r="H65" s="8">
        <v>0</v>
      </c>
      <c r="I65" s="8">
        <f t="shared" si="35"/>
        <v>0</v>
      </c>
      <c r="J65" s="8">
        <f t="shared" si="32"/>
        <v>0</v>
      </c>
      <c r="K65" s="8">
        <v>0</v>
      </c>
      <c r="L65" s="8">
        <v>0</v>
      </c>
      <c r="M65" s="8">
        <f t="shared" si="36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34"/>
        <v>0</v>
      </c>
      <c r="G66" s="8">
        <v>0</v>
      </c>
      <c r="H66" s="8">
        <v>0</v>
      </c>
      <c r="I66" s="8">
        <f t="shared" si="35"/>
        <v>0</v>
      </c>
      <c r="J66" s="8">
        <f t="shared" si="32"/>
        <v>0</v>
      </c>
      <c r="K66" s="8">
        <v>0</v>
      </c>
      <c r="L66" s="8">
        <v>0</v>
      </c>
      <c r="M66" s="8">
        <f t="shared" si="36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f>SUM(D58:D66)</f>
        <v>0</v>
      </c>
      <c r="E67" s="9">
        <f t="shared" ref="E67:O67" si="37">SUM(E58:E66)</f>
        <v>0</v>
      </c>
      <c r="F67" s="9">
        <f t="shared" si="37"/>
        <v>0</v>
      </c>
      <c r="G67" s="9">
        <f t="shared" si="37"/>
        <v>0</v>
      </c>
      <c r="H67" s="9">
        <f t="shared" si="37"/>
        <v>0</v>
      </c>
      <c r="I67" s="9">
        <f t="shared" si="37"/>
        <v>0</v>
      </c>
      <c r="J67" s="9">
        <f t="shared" si="37"/>
        <v>0</v>
      </c>
      <c r="K67" s="9">
        <f t="shared" si="37"/>
        <v>0</v>
      </c>
      <c r="L67" s="9">
        <f t="shared" si="37"/>
        <v>0</v>
      </c>
      <c r="M67" s="9">
        <f t="shared" si="37"/>
        <v>0</v>
      </c>
      <c r="N67" s="9">
        <f t="shared" si="37"/>
        <v>0</v>
      </c>
      <c r="O67" s="9">
        <f t="shared" si="37"/>
        <v>0</v>
      </c>
    </row>
    <row r="68" spans="1:15" ht="18.75">
      <c r="A68" s="90" t="s">
        <v>120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18" t="s">
        <v>7</v>
      </c>
      <c r="L70" s="18" t="s">
        <v>8</v>
      </c>
      <c r="M70" s="18" t="s">
        <v>9</v>
      </c>
      <c r="N70" s="18" t="s">
        <v>7</v>
      </c>
      <c r="O70" s="18" t="s">
        <v>8</v>
      </c>
    </row>
    <row r="71" spans="1:15" ht="15.75">
      <c r="A71" s="80" t="s">
        <v>79</v>
      </c>
      <c r="B71" s="84" t="s">
        <v>80</v>
      </c>
      <c r="C71" s="68" t="s">
        <v>81</v>
      </c>
      <c r="D71" s="8">
        <v>0</v>
      </c>
      <c r="E71" s="8">
        <v>0</v>
      </c>
      <c r="F71" s="8">
        <f>D71+E71</f>
        <v>0</v>
      </c>
      <c r="G71" s="7">
        <v>0.29199999999999998</v>
      </c>
      <c r="H71" s="8">
        <v>0</v>
      </c>
      <c r="I71" s="7">
        <f>G71+H71</f>
        <v>0.29199999999999998</v>
      </c>
      <c r="J71" s="7">
        <f>I71+F71</f>
        <v>0.29199999999999998</v>
      </c>
      <c r="K71" s="14">
        <v>102.15</v>
      </c>
      <c r="L71" s="8">
        <v>0</v>
      </c>
      <c r="M71" s="14">
        <f>K71+L71</f>
        <v>102.15</v>
      </c>
      <c r="N71" s="8">
        <f>(K71/G71)*1000</f>
        <v>349828.76712328772</v>
      </c>
      <c r="O71" s="8">
        <v>0</v>
      </c>
    </row>
    <row r="72" spans="1:15" ht="15.75">
      <c r="A72" s="81"/>
      <c r="B72" s="85"/>
      <c r="C72" s="68" t="s">
        <v>82</v>
      </c>
      <c r="D72" s="8">
        <v>0</v>
      </c>
      <c r="E72" s="8">
        <v>0</v>
      </c>
      <c r="F72" s="8">
        <f t="shared" ref="F72:F75" si="38">D72+E72</f>
        <v>0</v>
      </c>
      <c r="G72" s="7">
        <v>3.5999999999999997E-2</v>
      </c>
      <c r="H72" s="8">
        <v>0</v>
      </c>
      <c r="I72" s="7">
        <f t="shared" ref="I72:I75" si="39">G72+H72</f>
        <v>3.5999999999999997E-2</v>
      </c>
      <c r="J72" s="7">
        <f>I72+F72</f>
        <v>3.5999999999999997E-2</v>
      </c>
      <c r="K72" s="14">
        <v>14.4</v>
      </c>
      <c r="L72" s="8">
        <v>0</v>
      </c>
      <c r="M72" s="14">
        <f t="shared" ref="M72:M75" si="40">K72+L72</f>
        <v>14.4</v>
      </c>
      <c r="N72" s="8">
        <f t="shared" ref="N72:N75" si="41">(K72/G72)*1000</f>
        <v>400000.00000000006</v>
      </c>
      <c r="O72" s="8">
        <v>0</v>
      </c>
    </row>
    <row r="73" spans="1:15" ht="15.75">
      <c r="A73" s="81"/>
      <c r="B73" s="85"/>
      <c r="C73" s="68" t="s">
        <v>83</v>
      </c>
      <c r="D73" s="8">
        <v>0</v>
      </c>
      <c r="E73" s="8">
        <v>0</v>
      </c>
      <c r="F73" s="8">
        <f t="shared" si="38"/>
        <v>0</v>
      </c>
      <c r="G73" s="7">
        <v>0</v>
      </c>
      <c r="H73" s="8">
        <v>0</v>
      </c>
      <c r="I73" s="7">
        <f t="shared" si="39"/>
        <v>0</v>
      </c>
      <c r="J73" s="7">
        <f>I73+F73</f>
        <v>0</v>
      </c>
      <c r="K73" s="14">
        <v>0</v>
      </c>
      <c r="L73" s="8">
        <v>0</v>
      </c>
      <c r="M73" s="14">
        <f t="shared" si="40"/>
        <v>0</v>
      </c>
      <c r="N73" s="8">
        <v>0</v>
      </c>
      <c r="O73" s="8">
        <v>0</v>
      </c>
    </row>
    <row r="74" spans="1:15" ht="15.75">
      <c r="A74" s="81"/>
      <c r="B74" s="85"/>
      <c r="C74" s="68" t="s">
        <v>84</v>
      </c>
      <c r="D74" s="8">
        <v>0</v>
      </c>
      <c r="E74" s="8">
        <v>0</v>
      </c>
      <c r="F74" s="8">
        <f t="shared" si="38"/>
        <v>0</v>
      </c>
      <c r="G74" s="7">
        <v>0</v>
      </c>
      <c r="H74" s="8">
        <v>0</v>
      </c>
      <c r="I74" s="7">
        <f t="shared" si="39"/>
        <v>0</v>
      </c>
      <c r="J74" s="7">
        <v>0</v>
      </c>
      <c r="K74" s="14">
        <v>0</v>
      </c>
      <c r="L74" s="8">
        <v>0</v>
      </c>
      <c r="M74" s="14">
        <f t="shared" si="40"/>
        <v>0</v>
      </c>
      <c r="N74" s="8">
        <v>0</v>
      </c>
      <c r="O74" s="8">
        <v>0</v>
      </c>
    </row>
    <row r="75" spans="1:15" ht="15.75">
      <c r="A75" s="81"/>
      <c r="B75" s="85"/>
      <c r="C75" s="68" t="s">
        <v>85</v>
      </c>
      <c r="D75" s="8">
        <v>0</v>
      </c>
      <c r="E75" s="8">
        <v>0</v>
      </c>
      <c r="F75" s="8">
        <f t="shared" si="38"/>
        <v>0</v>
      </c>
      <c r="G75" s="63">
        <v>1.125E-2</v>
      </c>
      <c r="H75" s="8">
        <v>0</v>
      </c>
      <c r="I75" s="63">
        <f t="shared" si="39"/>
        <v>1.125E-2</v>
      </c>
      <c r="J75" s="63">
        <f>I75+F75</f>
        <v>1.125E-2</v>
      </c>
      <c r="K75" s="14">
        <v>2.25</v>
      </c>
      <c r="L75" s="8"/>
      <c r="M75" s="14">
        <f t="shared" si="40"/>
        <v>2.25</v>
      </c>
      <c r="N75" s="8">
        <f t="shared" si="41"/>
        <v>200000</v>
      </c>
      <c r="O75" s="8">
        <v>0</v>
      </c>
    </row>
    <row r="76" spans="1:15" ht="15.75">
      <c r="A76" s="82"/>
      <c r="B76" s="86"/>
      <c r="C76" s="32" t="s">
        <v>86</v>
      </c>
      <c r="D76" s="11">
        <f>SUM(D71:D75)</f>
        <v>0</v>
      </c>
      <c r="E76" s="11">
        <f t="shared" ref="E76:O76" si="42">SUM(E71:E75)</f>
        <v>0</v>
      </c>
      <c r="F76" s="11">
        <f t="shared" si="42"/>
        <v>0</v>
      </c>
      <c r="G76" s="66">
        <f t="shared" si="42"/>
        <v>0.33924999999999994</v>
      </c>
      <c r="H76" s="11">
        <f t="shared" si="42"/>
        <v>0</v>
      </c>
      <c r="I76" s="66">
        <f t="shared" si="42"/>
        <v>0.33924999999999994</v>
      </c>
      <c r="J76" s="66">
        <f t="shared" si="42"/>
        <v>0.33924999999999994</v>
      </c>
      <c r="K76" s="16">
        <f t="shared" si="42"/>
        <v>118.80000000000001</v>
      </c>
      <c r="L76" s="11">
        <f t="shared" si="42"/>
        <v>0</v>
      </c>
      <c r="M76" s="16">
        <f t="shared" si="42"/>
        <v>118.80000000000001</v>
      </c>
      <c r="N76" s="11">
        <f t="shared" si="42"/>
        <v>949828.76712328778</v>
      </c>
      <c r="O76" s="11">
        <f t="shared" si="42"/>
        <v>0</v>
      </c>
    </row>
    <row r="77" spans="1:15" ht="15.75">
      <c r="A77" s="81"/>
      <c r="B77" s="84" t="s">
        <v>87</v>
      </c>
      <c r="C77" s="68" t="s">
        <v>88</v>
      </c>
      <c r="D77" s="8">
        <v>0</v>
      </c>
      <c r="E77" s="8">
        <v>0</v>
      </c>
      <c r="F77" s="8">
        <f>D77+E77</f>
        <v>0</v>
      </c>
      <c r="G77" s="8">
        <v>0</v>
      </c>
      <c r="H77" s="8">
        <v>0</v>
      </c>
      <c r="I77" s="8">
        <f>G77+H77</f>
        <v>0</v>
      </c>
      <c r="J77" s="8">
        <f>I77+F77</f>
        <v>0</v>
      </c>
      <c r="K77" s="8">
        <v>0</v>
      </c>
      <c r="L77" s="8">
        <v>0</v>
      </c>
      <c r="M77" s="8">
        <f>K77+L77</f>
        <v>0</v>
      </c>
      <c r="N77" s="8">
        <v>0</v>
      </c>
      <c r="O77" s="8">
        <v>0</v>
      </c>
    </row>
    <row r="78" spans="1:15" ht="15.75">
      <c r="A78" s="81"/>
      <c r="B78" s="85"/>
      <c r="C78" s="68" t="s">
        <v>89</v>
      </c>
      <c r="D78" s="8">
        <v>0</v>
      </c>
      <c r="E78" s="8">
        <v>0</v>
      </c>
      <c r="F78" s="8">
        <f t="shared" ref="F78:F79" si="43">D78+E78</f>
        <v>0</v>
      </c>
      <c r="G78" s="8">
        <v>0</v>
      </c>
      <c r="H78" s="8">
        <v>0</v>
      </c>
      <c r="I78" s="8">
        <f t="shared" ref="I78:I79" si="44">G78+H78</f>
        <v>0</v>
      </c>
      <c r="J78" s="8">
        <f>I78+F78</f>
        <v>0</v>
      </c>
      <c r="K78" s="8">
        <v>0</v>
      </c>
      <c r="L78" s="8">
        <v>0</v>
      </c>
      <c r="M78" s="8">
        <f t="shared" ref="M78:M79" si="45">K78+L78</f>
        <v>0</v>
      </c>
      <c r="N78" s="8">
        <v>0</v>
      </c>
      <c r="O78" s="8">
        <v>0</v>
      </c>
    </row>
    <row r="79" spans="1:15" ht="15.75">
      <c r="A79" s="81"/>
      <c r="B79" s="85"/>
      <c r="C79" s="68" t="s">
        <v>90</v>
      </c>
      <c r="D79" s="8">
        <v>0</v>
      </c>
      <c r="E79" s="8">
        <v>0</v>
      </c>
      <c r="F79" s="8">
        <f t="shared" si="43"/>
        <v>0</v>
      </c>
      <c r="G79" s="7">
        <v>0.13600000000000001</v>
      </c>
      <c r="H79" s="8">
        <v>0</v>
      </c>
      <c r="I79" s="7">
        <f t="shared" si="44"/>
        <v>0.13600000000000001</v>
      </c>
      <c r="J79" s="7">
        <f>I79+F79</f>
        <v>0.13600000000000001</v>
      </c>
      <c r="K79" s="8">
        <v>0</v>
      </c>
      <c r="L79" s="8">
        <v>0</v>
      </c>
      <c r="M79" s="8">
        <f t="shared" si="45"/>
        <v>0</v>
      </c>
      <c r="N79" s="8">
        <v>0</v>
      </c>
      <c r="O79" s="8">
        <v>0</v>
      </c>
    </row>
    <row r="80" spans="1:15" ht="15.75">
      <c r="A80" s="82"/>
      <c r="B80" s="86"/>
      <c r="C80" s="6" t="s">
        <v>91</v>
      </c>
      <c r="D80" s="11">
        <f>SUM(D77:D79)</f>
        <v>0</v>
      </c>
      <c r="E80" s="11">
        <f t="shared" ref="E80:O80" si="46">SUM(E77:E79)</f>
        <v>0</v>
      </c>
      <c r="F80" s="11">
        <f t="shared" si="46"/>
        <v>0</v>
      </c>
      <c r="G80" s="24">
        <f t="shared" si="46"/>
        <v>0.13600000000000001</v>
      </c>
      <c r="H80" s="11">
        <f t="shared" si="46"/>
        <v>0</v>
      </c>
      <c r="I80" s="24">
        <f t="shared" si="46"/>
        <v>0.13600000000000001</v>
      </c>
      <c r="J80" s="24">
        <f t="shared" si="46"/>
        <v>0.13600000000000001</v>
      </c>
      <c r="K80" s="11">
        <f t="shared" si="46"/>
        <v>0</v>
      </c>
      <c r="L80" s="11">
        <f t="shared" si="46"/>
        <v>0</v>
      </c>
      <c r="M80" s="11">
        <f t="shared" si="46"/>
        <v>0</v>
      </c>
      <c r="N80" s="11">
        <f t="shared" si="46"/>
        <v>0</v>
      </c>
      <c r="O80" s="11">
        <f t="shared" si="46"/>
        <v>0</v>
      </c>
    </row>
    <row r="81" spans="1:15" ht="15.75">
      <c r="A81" s="83"/>
      <c r="B81" s="76" t="s">
        <v>92</v>
      </c>
      <c r="C81" s="76"/>
      <c r="D81" s="9">
        <f t="shared" ref="D81:O81" si="47">D76+D80</f>
        <v>0</v>
      </c>
      <c r="E81" s="9">
        <f t="shared" si="47"/>
        <v>0</v>
      </c>
      <c r="F81" s="9">
        <f t="shared" si="47"/>
        <v>0</v>
      </c>
      <c r="G81" s="67">
        <f t="shared" si="47"/>
        <v>0.47524999999999995</v>
      </c>
      <c r="H81" s="9">
        <f t="shared" si="47"/>
        <v>0</v>
      </c>
      <c r="I81" s="67">
        <f t="shared" si="47"/>
        <v>0.47524999999999995</v>
      </c>
      <c r="J81" s="67">
        <f t="shared" si="47"/>
        <v>0.47524999999999995</v>
      </c>
      <c r="K81" s="15">
        <f t="shared" si="47"/>
        <v>118.80000000000001</v>
      </c>
      <c r="L81" s="9">
        <f t="shared" si="47"/>
        <v>0</v>
      </c>
      <c r="M81" s="15">
        <f t="shared" si="47"/>
        <v>118.80000000000001</v>
      </c>
      <c r="N81" s="9">
        <f t="shared" si="47"/>
        <v>949828.76712328778</v>
      </c>
      <c r="O81" s="9">
        <f t="shared" si="47"/>
        <v>0</v>
      </c>
    </row>
    <row r="82" spans="1:15" ht="15.75">
      <c r="A82" s="87" t="s">
        <v>93</v>
      </c>
      <c r="B82" s="75" t="s">
        <v>94</v>
      </c>
      <c r="C82" s="75"/>
      <c r="D82" s="8">
        <v>0</v>
      </c>
      <c r="E82" s="8">
        <v>0</v>
      </c>
      <c r="F82" s="8">
        <f>D82+E82</f>
        <v>0</v>
      </c>
      <c r="G82" s="8">
        <v>0</v>
      </c>
      <c r="H82" s="8">
        <v>0</v>
      </c>
      <c r="I82" s="8">
        <f>G82+H82</f>
        <v>0</v>
      </c>
      <c r="J82" s="8">
        <f>I82+F82</f>
        <v>0</v>
      </c>
      <c r="K82" s="8">
        <v>0</v>
      </c>
      <c r="L82" s="8">
        <v>0</v>
      </c>
      <c r="M82" s="8">
        <f>K82+L82</f>
        <v>0</v>
      </c>
      <c r="N82" s="8">
        <v>0</v>
      </c>
      <c r="O82" s="8">
        <v>0</v>
      </c>
    </row>
    <row r="83" spans="1:15" ht="15.75">
      <c r="A83" s="87"/>
      <c r="B83" s="75" t="s">
        <v>95</v>
      </c>
      <c r="C83" s="75"/>
      <c r="D83" s="8">
        <v>0</v>
      </c>
      <c r="E83" s="8">
        <v>0</v>
      </c>
      <c r="F83" s="8">
        <f t="shared" ref="F83:F85" si="48">D83+E83</f>
        <v>0</v>
      </c>
      <c r="G83" s="8">
        <v>0</v>
      </c>
      <c r="H83" s="8">
        <v>0</v>
      </c>
      <c r="I83" s="8">
        <f t="shared" ref="I83:I85" si="49">G83+H83</f>
        <v>0</v>
      </c>
      <c r="J83" s="8">
        <f t="shared" ref="J83:J90" si="50">I83+F83</f>
        <v>0</v>
      </c>
      <c r="K83" s="8">
        <v>0</v>
      </c>
      <c r="L83" s="8">
        <v>0</v>
      </c>
      <c r="M83" s="8">
        <f t="shared" ref="M83:M90" si="51">K83+L83</f>
        <v>0</v>
      </c>
      <c r="N83" s="8">
        <v>0</v>
      </c>
      <c r="O83" s="8">
        <v>0</v>
      </c>
    </row>
    <row r="84" spans="1:15" ht="15.75">
      <c r="A84" s="87"/>
      <c r="B84" s="75" t="s">
        <v>96</v>
      </c>
      <c r="C84" s="75"/>
      <c r="D84" s="14">
        <v>0.54</v>
      </c>
      <c r="E84" s="8">
        <v>0</v>
      </c>
      <c r="F84" s="14">
        <f t="shared" si="48"/>
        <v>0.54</v>
      </c>
      <c r="G84" s="14">
        <v>5.37</v>
      </c>
      <c r="H84" s="8">
        <v>0</v>
      </c>
      <c r="I84" s="14">
        <f t="shared" si="49"/>
        <v>5.37</v>
      </c>
      <c r="J84" s="14">
        <f t="shared" si="50"/>
        <v>5.91</v>
      </c>
      <c r="K84" s="7">
        <v>6.0000000000000001E-3</v>
      </c>
      <c r="L84" s="8">
        <v>0</v>
      </c>
      <c r="M84" s="7">
        <f t="shared" si="51"/>
        <v>6.0000000000000001E-3</v>
      </c>
      <c r="N84" s="7">
        <f t="shared" ref="N84:N85" si="52">(K84/G84)*1000</f>
        <v>1.1173184357541899</v>
      </c>
      <c r="O84" s="8">
        <v>0</v>
      </c>
    </row>
    <row r="85" spans="1:15" ht="15.75">
      <c r="A85" s="87"/>
      <c r="B85" s="75" t="s">
        <v>97</v>
      </c>
      <c r="C85" s="75"/>
      <c r="D85" s="14">
        <v>1.55</v>
      </c>
      <c r="E85" s="8">
        <v>0</v>
      </c>
      <c r="F85" s="14">
        <f t="shared" si="48"/>
        <v>1.55</v>
      </c>
      <c r="G85" s="1">
        <v>8.9</v>
      </c>
      <c r="H85" s="8">
        <v>0</v>
      </c>
      <c r="I85" s="1">
        <f t="shared" si="49"/>
        <v>8.9</v>
      </c>
      <c r="J85" s="14">
        <f t="shared" si="50"/>
        <v>10.450000000000001</v>
      </c>
      <c r="K85" s="14">
        <v>13.52</v>
      </c>
      <c r="L85" s="1">
        <v>0</v>
      </c>
      <c r="M85" s="14">
        <f t="shared" si="51"/>
        <v>13.52</v>
      </c>
      <c r="N85" s="8">
        <f t="shared" si="52"/>
        <v>1519.1011235955054</v>
      </c>
      <c r="O85" s="14">
        <v>0</v>
      </c>
    </row>
    <row r="86" spans="1:15" ht="15.75">
      <c r="A86" s="87"/>
      <c r="B86" s="89" t="s">
        <v>98</v>
      </c>
      <c r="C86" s="89"/>
      <c r="D86" s="48">
        <v>2553</v>
      </c>
      <c r="E86" s="48">
        <v>0</v>
      </c>
      <c r="F86" s="48">
        <f t="shared" ref="F86" si="53">SUM(D86:E86)</f>
        <v>2553</v>
      </c>
      <c r="G86" s="48">
        <v>0</v>
      </c>
      <c r="H86" s="48">
        <v>0</v>
      </c>
      <c r="I86" s="48">
        <f t="shared" ref="I86" si="54">SUM(G86:H86)</f>
        <v>0</v>
      </c>
      <c r="J86" s="48">
        <f t="shared" si="50"/>
        <v>2553</v>
      </c>
      <c r="K86" s="48">
        <v>0</v>
      </c>
      <c r="L86" s="48">
        <v>0</v>
      </c>
      <c r="M86" s="48">
        <f t="shared" ref="M86" si="55">SUM(K86:L86)</f>
        <v>0</v>
      </c>
      <c r="N86" s="48">
        <v>0</v>
      </c>
      <c r="O86" s="48">
        <v>0</v>
      </c>
    </row>
    <row r="87" spans="1:15" ht="15.75">
      <c r="A87" s="87"/>
      <c r="B87" s="75" t="s">
        <v>99</v>
      </c>
      <c r="C87" s="75"/>
      <c r="D87" s="8">
        <v>0</v>
      </c>
      <c r="E87" s="8">
        <v>0</v>
      </c>
      <c r="F87" s="8">
        <f>D87+E87</f>
        <v>0</v>
      </c>
      <c r="G87" s="8">
        <v>0</v>
      </c>
      <c r="H87" s="8">
        <v>0</v>
      </c>
      <c r="I87" s="8">
        <f>G87+H87</f>
        <v>0</v>
      </c>
      <c r="J87" s="8">
        <f t="shared" si="50"/>
        <v>0</v>
      </c>
      <c r="K87" s="8">
        <v>0</v>
      </c>
      <c r="L87" s="8">
        <v>0</v>
      </c>
      <c r="M87" s="1">
        <f t="shared" si="51"/>
        <v>0</v>
      </c>
      <c r="N87" s="8">
        <v>0</v>
      </c>
      <c r="O87" s="8">
        <v>0</v>
      </c>
    </row>
    <row r="88" spans="1:15" ht="15.75">
      <c r="A88" s="87"/>
      <c r="B88" s="75" t="s">
        <v>100</v>
      </c>
      <c r="C88" s="75"/>
      <c r="D88" s="8">
        <v>0</v>
      </c>
      <c r="E88" s="8">
        <v>0</v>
      </c>
      <c r="F88" s="8">
        <f t="shared" ref="F88:F90" si="56">D88+E88</f>
        <v>0</v>
      </c>
      <c r="G88" s="1">
        <v>5.8</v>
      </c>
      <c r="H88" s="8">
        <v>2</v>
      </c>
      <c r="I88" s="1">
        <f t="shared" ref="I88:I90" si="57">G88+H88</f>
        <v>7.8</v>
      </c>
      <c r="J88" s="1">
        <f t="shared" si="50"/>
        <v>7.8</v>
      </c>
      <c r="K88" s="1">
        <v>4.5</v>
      </c>
      <c r="L88" s="1">
        <v>0.2</v>
      </c>
      <c r="M88" s="1">
        <f t="shared" si="51"/>
        <v>4.7</v>
      </c>
      <c r="N88" s="8">
        <f t="shared" ref="N88:O88" si="58">(K88/G88)*1000</f>
        <v>775.86206896551721</v>
      </c>
      <c r="O88" s="8">
        <f t="shared" si="58"/>
        <v>100</v>
      </c>
    </row>
    <row r="89" spans="1:15" ht="15.75">
      <c r="A89" s="87"/>
      <c r="B89" s="75" t="s">
        <v>101</v>
      </c>
      <c r="C89" s="75"/>
      <c r="D89" s="8">
        <v>0</v>
      </c>
      <c r="E89" s="8">
        <v>0</v>
      </c>
      <c r="F89" s="8">
        <f t="shared" si="56"/>
        <v>0</v>
      </c>
      <c r="G89" s="47">
        <v>1.3244</v>
      </c>
      <c r="H89" s="8">
        <v>0</v>
      </c>
      <c r="I89" s="47">
        <f t="shared" si="57"/>
        <v>1.3244</v>
      </c>
      <c r="J89" s="47">
        <f t="shared" si="50"/>
        <v>1.3244</v>
      </c>
      <c r="K89" s="1">
        <v>336.1</v>
      </c>
      <c r="L89" s="8">
        <v>0</v>
      </c>
      <c r="M89" s="1">
        <f t="shared" si="51"/>
        <v>336.1</v>
      </c>
      <c r="N89" s="8">
        <f>(K89/G89)*1000</f>
        <v>253775.2944729689</v>
      </c>
      <c r="O89" s="8">
        <v>0</v>
      </c>
    </row>
    <row r="90" spans="1:15" ht="15.75">
      <c r="A90" s="87"/>
      <c r="B90" s="75" t="s">
        <v>102</v>
      </c>
      <c r="C90" s="75"/>
      <c r="D90" s="8">
        <v>0</v>
      </c>
      <c r="E90" s="8">
        <v>0</v>
      </c>
      <c r="F90" s="8">
        <f t="shared" si="56"/>
        <v>0</v>
      </c>
      <c r="G90" s="8">
        <v>0</v>
      </c>
      <c r="H90" s="8">
        <v>0</v>
      </c>
      <c r="I90" s="8">
        <f t="shared" si="57"/>
        <v>0</v>
      </c>
      <c r="J90" s="8">
        <f t="shared" si="50"/>
        <v>0</v>
      </c>
      <c r="K90" s="8">
        <v>0</v>
      </c>
      <c r="L90" s="8">
        <v>0</v>
      </c>
      <c r="M90" s="1">
        <f t="shared" si="51"/>
        <v>0</v>
      </c>
      <c r="N90" s="8">
        <v>0</v>
      </c>
      <c r="O90" s="8">
        <v>0</v>
      </c>
    </row>
    <row r="91" spans="1:15" ht="15.75">
      <c r="A91" s="88"/>
      <c r="B91" s="76" t="s">
        <v>103</v>
      </c>
      <c r="C91" s="76"/>
      <c r="D91" s="2">
        <f>SUM(D82:D90)</f>
        <v>2555.09</v>
      </c>
      <c r="E91" s="2">
        <f t="shared" ref="E91:K91" si="59">SUM(E82:E90)</f>
        <v>0</v>
      </c>
      <c r="F91" s="2">
        <f t="shared" si="59"/>
        <v>2555.09</v>
      </c>
      <c r="G91" s="2">
        <f t="shared" si="59"/>
        <v>21.394400000000001</v>
      </c>
      <c r="H91" s="9">
        <f t="shared" si="59"/>
        <v>2</v>
      </c>
      <c r="I91" s="2">
        <f t="shared" si="59"/>
        <v>23.394400000000001</v>
      </c>
      <c r="J91" s="2">
        <f t="shared" si="59"/>
        <v>2578.4844000000003</v>
      </c>
      <c r="K91" s="15">
        <f t="shared" si="59"/>
        <v>354.12600000000003</v>
      </c>
      <c r="L91" s="9">
        <f>SUM(L82:L90)</f>
        <v>0.2</v>
      </c>
      <c r="M91" s="15">
        <f>SUM(M82:M90)</f>
        <v>354.32600000000002</v>
      </c>
      <c r="N91" s="53">
        <f>(K91/G91)*1000</f>
        <v>16552.275361776916</v>
      </c>
      <c r="O91" s="9">
        <f>SUM(O82:O90)</f>
        <v>100</v>
      </c>
    </row>
    <row r="92" spans="1:15" ht="15.75">
      <c r="A92" s="77" t="s">
        <v>104</v>
      </c>
      <c r="B92" s="78"/>
      <c r="C92" s="79"/>
      <c r="D92" s="27">
        <f>D8+D18+D23+D31+D41+D57+D67+D81+D91</f>
        <v>3026.29</v>
      </c>
      <c r="E92" s="27">
        <f t="shared" ref="E92:O92" si="60">E8+E18+E23+E31+E41+E57+E67+E81+E91</f>
        <v>3</v>
      </c>
      <c r="F92" s="27">
        <f t="shared" si="60"/>
        <v>3029.29</v>
      </c>
      <c r="G92" s="27">
        <f t="shared" si="60"/>
        <v>4788.3696500000005</v>
      </c>
      <c r="H92" s="26">
        <f t="shared" si="60"/>
        <v>56</v>
      </c>
      <c r="I92" s="27">
        <f t="shared" si="60"/>
        <v>4844.3696500000005</v>
      </c>
      <c r="J92" s="27">
        <f t="shared" si="60"/>
        <v>7873.6596500000005</v>
      </c>
      <c r="K92" s="41">
        <f t="shared" si="60"/>
        <v>56372.925999999999</v>
      </c>
      <c r="L92" s="27">
        <f t="shared" si="60"/>
        <v>32.200000000000003</v>
      </c>
      <c r="M92" s="41">
        <f t="shared" si="60"/>
        <v>56405.126000000004</v>
      </c>
      <c r="N92" s="58">
        <f>(K92/G92)*1000</f>
        <v>11772.885161445292</v>
      </c>
      <c r="O92" s="26">
        <f t="shared" si="60"/>
        <v>5462.790697674418</v>
      </c>
    </row>
    <row r="93" spans="1:15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2" manualBreakCount="2">
    <brk id="31" max="14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D366"/>
  </sheetPr>
  <dimension ref="A1:O93"/>
  <sheetViews>
    <sheetView rightToLeft="1" topLeftCell="A67" zoomScaleNormal="100" workbookViewId="0">
      <selection activeCell="X79" sqref="X79"/>
    </sheetView>
  </sheetViews>
  <sheetFormatPr defaultRowHeight="15"/>
  <cols>
    <col min="1" max="1" width="5.42578125" customWidth="1"/>
    <col min="2" max="2" width="5.85546875" customWidth="1"/>
    <col min="3" max="3" width="13.85546875" customWidth="1"/>
    <col min="8" max="8" width="7.42578125" customWidth="1"/>
    <col min="12" max="12" width="7" customWidth="1"/>
    <col min="13" max="13" width="8.5703125" customWidth="1"/>
    <col min="14" max="14" width="9.7109375" customWidth="1"/>
    <col min="15" max="15" width="7" customWidth="1"/>
  </cols>
  <sheetData>
    <row r="1" spans="1:15" ht="18.75">
      <c r="A1" s="90" t="s">
        <v>116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106" t="s">
        <v>0</v>
      </c>
      <c r="M1" s="106"/>
      <c r="N1" s="106"/>
      <c r="O1" s="106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18" t="s">
        <v>7</v>
      </c>
      <c r="L3" s="18" t="s">
        <v>8</v>
      </c>
      <c r="M3" s="18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1">
        <v>612.70000000000005</v>
      </c>
      <c r="E4" s="8">
        <v>0</v>
      </c>
      <c r="F4" s="1">
        <f>D4+E4</f>
        <v>612.70000000000005</v>
      </c>
      <c r="G4" s="8">
        <v>2670</v>
      </c>
      <c r="H4" s="8">
        <v>0</v>
      </c>
      <c r="I4" s="8">
        <f>G4+H4</f>
        <v>2670</v>
      </c>
      <c r="J4" s="1">
        <f>F4+I4</f>
        <v>3282.7</v>
      </c>
      <c r="K4" s="8">
        <v>56031</v>
      </c>
      <c r="L4" s="8">
        <v>0</v>
      </c>
      <c r="M4" s="8">
        <f>K4+L4</f>
        <v>56031</v>
      </c>
      <c r="N4" s="8">
        <f>(K4/G4)*1000</f>
        <v>20985.393258426968</v>
      </c>
      <c r="O4" s="8">
        <v>0</v>
      </c>
    </row>
    <row r="5" spans="1:15" ht="15.75">
      <c r="A5" s="87"/>
      <c r="B5" s="75" t="s">
        <v>12</v>
      </c>
      <c r="C5" s="75"/>
      <c r="D5" s="8">
        <v>131</v>
      </c>
      <c r="E5" s="8">
        <v>0</v>
      </c>
      <c r="F5" s="8">
        <f>D5+E5</f>
        <v>131</v>
      </c>
      <c r="G5" s="8">
        <v>288</v>
      </c>
      <c r="H5" s="8">
        <v>0</v>
      </c>
      <c r="I5" s="8">
        <f>G5+H5</f>
        <v>288</v>
      </c>
      <c r="J5" s="8">
        <f>F5+I5</f>
        <v>419</v>
      </c>
      <c r="K5" s="8">
        <v>2660</v>
      </c>
      <c r="L5" s="8">
        <v>0</v>
      </c>
      <c r="M5" s="8">
        <f>K5+L5</f>
        <v>2660</v>
      </c>
      <c r="N5" s="8">
        <f>(K5/G5)*1000</f>
        <v>9236.1111111111113</v>
      </c>
      <c r="O5" s="8">
        <v>0</v>
      </c>
    </row>
    <row r="6" spans="1:15" ht="15.75">
      <c r="A6" s="87"/>
      <c r="B6" s="75" t="s">
        <v>13</v>
      </c>
      <c r="C6" s="75"/>
      <c r="D6" s="8">
        <v>8</v>
      </c>
      <c r="E6" s="8">
        <v>0</v>
      </c>
      <c r="F6" s="8">
        <f>D6+E6</f>
        <v>8</v>
      </c>
      <c r="G6" s="8">
        <v>27</v>
      </c>
      <c r="H6" s="8"/>
      <c r="I6" s="8">
        <f>G6+H6</f>
        <v>27</v>
      </c>
      <c r="J6" s="8">
        <f>F6+I6</f>
        <v>35</v>
      </c>
      <c r="K6" s="8">
        <v>125</v>
      </c>
      <c r="L6" s="8">
        <v>0</v>
      </c>
      <c r="M6" s="8">
        <f>K6+L6</f>
        <v>125</v>
      </c>
      <c r="N6" s="8">
        <f>(K6/G6)*1000</f>
        <v>4629.6296296296296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>D7+E7</f>
        <v>0</v>
      </c>
      <c r="G7" s="8">
        <v>0</v>
      </c>
      <c r="H7" s="8">
        <v>0</v>
      </c>
      <c r="I7" s="8">
        <f>G7+H7</f>
        <v>0</v>
      </c>
      <c r="J7" s="8">
        <f>F7+I7</f>
        <v>0</v>
      </c>
      <c r="K7" s="8">
        <v>0</v>
      </c>
      <c r="L7" s="8">
        <v>0</v>
      </c>
      <c r="M7" s="8">
        <f>K7+L7</f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9">
        <f>SUM(D4:D7)</f>
        <v>751.7</v>
      </c>
      <c r="E8" s="9">
        <f t="shared" ref="E8:M8" si="0">SUM(E4:E7)</f>
        <v>0</v>
      </c>
      <c r="F8" s="9">
        <f t="shared" si="0"/>
        <v>751.7</v>
      </c>
      <c r="G8" s="9">
        <f t="shared" si="0"/>
        <v>2985</v>
      </c>
      <c r="H8" s="9">
        <f t="shared" si="0"/>
        <v>0</v>
      </c>
      <c r="I8" s="9">
        <f t="shared" si="0"/>
        <v>2985</v>
      </c>
      <c r="J8" s="9">
        <f t="shared" si="0"/>
        <v>3736.7</v>
      </c>
      <c r="K8" s="9">
        <f t="shared" si="0"/>
        <v>58816</v>
      </c>
      <c r="L8" s="9">
        <f t="shared" si="0"/>
        <v>0</v>
      </c>
      <c r="M8" s="9">
        <f t="shared" si="0"/>
        <v>58816</v>
      </c>
      <c r="N8" s="9">
        <f>(K8/G8)*1000</f>
        <v>19703.852596314908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1">
        <v>34.4</v>
      </c>
      <c r="E9" s="8">
        <v>0</v>
      </c>
      <c r="F9" s="1">
        <f>D9+E9</f>
        <v>34.4</v>
      </c>
      <c r="G9" s="8">
        <v>93</v>
      </c>
      <c r="H9" s="8">
        <v>0</v>
      </c>
      <c r="I9" s="8">
        <f>G9+H9</f>
        <v>93</v>
      </c>
      <c r="J9" s="1">
        <f t="shared" ref="J9:J19" si="1">F9+I9</f>
        <v>127.4</v>
      </c>
      <c r="K9" s="8">
        <v>528</v>
      </c>
      <c r="L9" s="8">
        <v>0</v>
      </c>
      <c r="M9" s="8">
        <f t="shared" ref="M9:M30" si="2">K9+L9</f>
        <v>528</v>
      </c>
      <c r="N9" s="8">
        <f>(K9/G9)*1000</f>
        <v>5677.4193548387102</v>
      </c>
      <c r="O9" s="8">
        <v>0</v>
      </c>
    </row>
    <row r="10" spans="1:15" ht="15.75">
      <c r="A10" s="87"/>
      <c r="B10" s="75" t="s">
        <v>18</v>
      </c>
      <c r="C10" s="75"/>
      <c r="D10" s="1">
        <v>122.7</v>
      </c>
      <c r="E10" s="8">
        <v>0</v>
      </c>
      <c r="F10" s="1">
        <f t="shared" ref="F10:F17" si="3">D10+E10</f>
        <v>122.7</v>
      </c>
      <c r="G10" s="8">
        <v>215</v>
      </c>
      <c r="H10" s="8">
        <v>0</v>
      </c>
      <c r="I10" s="8">
        <f t="shared" ref="I10:I17" si="4">G10+H10</f>
        <v>215</v>
      </c>
      <c r="J10" s="1">
        <f t="shared" si="1"/>
        <v>337.7</v>
      </c>
      <c r="K10" s="8">
        <v>1100</v>
      </c>
      <c r="L10" s="8">
        <v>0</v>
      </c>
      <c r="M10" s="8">
        <f t="shared" si="2"/>
        <v>1100</v>
      </c>
      <c r="N10" s="8">
        <f>(K10/G10)*1000</f>
        <v>5116.2790697674418</v>
      </c>
      <c r="O10" s="8">
        <v>0</v>
      </c>
    </row>
    <row r="11" spans="1:15" ht="15.75">
      <c r="A11" s="87"/>
      <c r="B11" s="75" t="s">
        <v>19</v>
      </c>
      <c r="C11" s="75"/>
      <c r="D11" s="8">
        <v>8</v>
      </c>
      <c r="E11" s="8">
        <v>0</v>
      </c>
      <c r="F11" s="8">
        <f t="shared" si="3"/>
        <v>8</v>
      </c>
      <c r="G11" s="8">
        <v>77</v>
      </c>
      <c r="H11" s="8">
        <v>0</v>
      </c>
      <c r="I11" s="8">
        <f t="shared" si="4"/>
        <v>77</v>
      </c>
      <c r="J11" s="8">
        <f t="shared" si="1"/>
        <v>85</v>
      </c>
      <c r="K11" s="8">
        <v>308</v>
      </c>
      <c r="L11" s="8">
        <v>0</v>
      </c>
      <c r="M11" s="8">
        <f t="shared" si="2"/>
        <v>308</v>
      </c>
      <c r="N11" s="8">
        <f t="shared" ref="N11:N20" si="5">(K11/G11)*1000</f>
        <v>4000</v>
      </c>
      <c r="O11" s="8">
        <v>0</v>
      </c>
    </row>
    <row r="12" spans="1:15" ht="15.75">
      <c r="A12" s="87"/>
      <c r="B12" s="75" t="s">
        <v>20</v>
      </c>
      <c r="C12" s="75"/>
      <c r="D12" s="8">
        <v>15</v>
      </c>
      <c r="E12" s="8">
        <v>0</v>
      </c>
      <c r="F12" s="8">
        <f t="shared" si="3"/>
        <v>15</v>
      </c>
      <c r="G12" s="8">
        <v>72</v>
      </c>
      <c r="H12" s="8">
        <v>0</v>
      </c>
      <c r="I12" s="8">
        <f t="shared" si="4"/>
        <v>72</v>
      </c>
      <c r="J12" s="8">
        <f t="shared" si="1"/>
        <v>87</v>
      </c>
      <c r="K12" s="8">
        <v>176</v>
      </c>
      <c r="L12" s="8">
        <v>0</v>
      </c>
      <c r="M12" s="8">
        <f t="shared" si="2"/>
        <v>176</v>
      </c>
      <c r="N12" s="8">
        <f t="shared" si="5"/>
        <v>2444.4444444444448</v>
      </c>
      <c r="O12" s="8">
        <v>0</v>
      </c>
    </row>
    <row r="13" spans="1:15" ht="15.75">
      <c r="A13" s="87"/>
      <c r="B13" s="75" t="s">
        <v>21</v>
      </c>
      <c r="C13" s="75"/>
      <c r="D13" s="1">
        <v>62.8</v>
      </c>
      <c r="E13" s="8">
        <v>0</v>
      </c>
      <c r="F13" s="1">
        <f t="shared" si="3"/>
        <v>62.8</v>
      </c>
      <c r="G13" s="8">
        <v>595</v>
      </c>
      <c r="H13" s="8">
        <v>0</v>
      </c>
      <c r="I13" s="8">
        <f t="shared" si="4"/>
        <v>595</v>
      </c>
      <c r="J13" s="1">
        <f t="shared" si="1"/>
        <v>657.8</v>
      </c>
      <c r="K13" s="8">
        <v>4738</v>
      </c>
      <c r="L13" s="8">
        <v>0</v>
      </c>
      <c r="M13" s="8">
        <f t="shared" si="2"/>
        <v>4738</v>
      </c>
      <c r="N13" s="8">
        <f t="shared" si="5"/>
        <v>7963.0252100840335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3"/>
        <v>0</v>
      </c>
      <c r="G14" s="8">
        <v>8</v>
      </c>
      <c r="H14" s="8">
        <v>0</v>
      </c>
      <c r="I14" s="8">
        <f t="shared" si="4"/>
        <v>8</v>
      </c>
      <c r="J14" s="8">
        <f t="shared" si="1"/>
        <v>8</v>
      </c>
      <c r="K14" s="8">
        <v>35</v>
      </c>
      <c r="L14" s="8">
        <v>0</v>
      </c>
      <c r="M14" s="8">
        <f t="shared" si="2"/>
        <v>35</v>
      </c>
      <c r="N14" s="8">
        <f t="shared" si="5"/>
        <v>4375</v>
      </c>
      <c r="O14" s="8">
        <v>0</v>
      </c>
    </row>
    <row r="15" spans="1:15" ht="15.75">
      <c r="A15" s="87"/>
      <c r="B15" s="75" t="s">
        <v>23</v>
      </c>
      <c r="C15" s="75"/>
      <c r="D15" s="1">
        <v>198.7</v>
      </c>
      <c r="E15" s="8">
        <v>0</v>
      </c>
      <c r="F15" s="1">
        <f t="shared" si="3"/>
        <v>198.7</v>
      </c>
      <c r="G15" s="8">
        <v>1446</v>
      </c>
      <c r="H15" s="8">
        <v>0</v>
      </c>
      <c r="I15" s="8">
        <f t="shared" si="4"/>
        <v>1446</v>
      </c>
      <c r="J15" s="1">
        <f t="shared" si="1"/>
        <v>1644.7</v>
      </c>
      <c r="K15" s="8">
        <v>12000</v>
      </c>
      <c r="L15" s="8">
        <v>0</v>
      </c>
      <c r="M15" s="8">
        <f t="shared" si="2"/>
        <v>12000</v>
      </c>
      <c r="N15" s="8">
        <f t="shared" si="5"/>
        <v>8298.7551867219918</v>
      </c>
      <c r="O15" s="8">
        <v>0</v>
      </c>
    </row>
    <row r="16" spans="1:15" ht="15.75">
      <c r="A16" s="87"/>
      <c r="B16" s="75" t="s">
        <v>24</v>
      </c>
      <c r="C16" s="75"/>
      <c r="D16" s="8">
        <v>45</v>
      </c>
      <c r="E16" s="8">
        <v>0</v>
      </c>
      <c r="F16" s="8">
        <f t="shared" si="3"/>
        <v>45</v>
      </c>
      <c r="G16" s="8">
        <v>146</v>
      </c>
      <c r="H16" s="8">
        <v>0</v>
      </c>
      <c r="I16" s="8">
        <f t="shared" si="4"/>
        <v>146</v>
      </c>
      <c r="J16" s="8">
        <f t="shared" si="1"/>
        <v>191</v>
      </c>
      <c r="K16" s="8">
        <v>880</v>
      </c>
      <c r="L16" s="8">
        <v>0</v>
      </c>
      <c r="M16" s="8">
        <f t="shared" si="2"/>
        <v>880</v>
      </c>
      <c r="N16" s="8">
        <f t="shared" si="5"/>
        <v>6027.3972602739723</v>
      </c>
      <c r="O16" s="8">
        <v>0</v>
      </c>
    </row>
    <row r="17" spans="1:15" ht="15.75">
      <c r="A17" s="87"/>
      <c r="B17" s="75" t="s">
        <v>25</v>
      </c>
      <c r="C17" s="75"/>
      <c r="D17" s="8">
        <v>42</v>
      </c>
      <c r="E17" s="8">
        <v>0</v>
      </c>
      <c r="F17" s="8">
        <f t="shared" si="3"/>
        <v>42</v>
      </c>
      <c r="G17" s="8">
        <v>12</v>
      </c>
      <c r="H17" s="8">
        <v>0</v>
      </c>
      <c r="I17" s="8">
        <f t="shared" si="4"/>
        <v>12</v>
      </c>
      <c r="J17" s="8">
        <f t="shared" si="1"/>
        <v>54</v>
      </c>
      <c r="K17" s="8">
        <v>45</v>
      </c>
      <c r="L17" s="8">
        <v>0</v>
      </c>
      <c r="M17" s="8">
        <f t="shared" si="2"/>
        <v>45</v>
      </c>
      <c r="N17" s="8">
        <f t="shared" si="5"/>
        <v>3750</v>
      </c>
      <c r="O17" s="8">
        <v>0</v>
      </c>
    </row>
    <row r="18" spans="1:15" ht="15.75">
      <c r="A18" s="88"/>
      <c r="B18" s="76" t="s">
        <v>26</v>
      </c>
      <c r="C18" s="76"/>
      <c r="D18" s="9">
        <f>SUM(D9:D17)</f>
        <v>528.59999999999991</v>
      </c>
      <c r="E18" s="9">
        <f t="shared" ref="E18:M18" si="6">SUM(E9:E17)</f>
        <v>0</v>
      </c>
      <c r="F18" s="9">
        <f t="shared" si="6"/>
        <v>528.59999999999991</v>
      </c>
      <c r="G18" s="9">
        <f t="shared" si="6"/>
        <v>2664</v>
      </c>
      <c r="H18" s="9">
        <f t="shared" si="6"/>
        <v>0</v>
      </c>
      <c r="I18" s="9">
        <f t="shared" si="6"/>
        <v>2664</v>
      </c>
      <c r="J18" s="9">
        <f t="shared" si="6"/>
        <v>3192.6000000000004</v>
      </c>
      <c r="K18" s="9">
        <f t="shared" si="6"/>
        <v>19810</v>
      </c>
      <c r="L18" s="9">
        <f t="shared" si="6"/>
        <v>0</v>
      </c>
      <c r="M18" s="9">
        <f t="shared" si="6"/>
        <v>19810</v>
      </c>
      <c r="N18" s="9">
        <f>(K18/G18)*1000</f>
        <v>7436.1861861861862</v>
      </c>
      <c r="O18" s="9">
        <v>0</v>
      </c>
    </row>
    <row r="19" spans="1:15" ht="15.75">
      <c r="A19" s="87" t="s">
        <v>27</v>
      </c>
      <c r="B19" s="75" t="s">
        <v>28</v>
      </c>
      <c r="C19" s="75"/>
      <c r="D19" s="8">
        <v>25</v>
      </c>
      <c r="E19" s="8">
        <v>1</v>
      </c>
      <c r="F19" s="8">
        <f>D19+E19</f>
        <v>26</v>
      </c>
      <c r="G19" s="8">
        <v>1603</v>
      </c>
      <c r="H19" s="8">
        <v>67</v>
      </c>
      <c r="I19" s="8">
        <f>G19+H19</f>
        <v>1670</v>
      </c>
      <c r="J19" s="8">
        <f t="shared" si="1"/>
        <v>1696</v>
      </c>
      <c r="K19" s="8">
        <v>21145</v>
      </c>
      <c r="L19" s="8">
        <v>148</v>
      </c>
      <c r="M19" s="8">
        <f t="shared" si="2"/>
        <v>21293</v>
      </c>
      <c r="N19" s="8">
        <f t="shared" si="5"/>
        <v>13190.89207735496</v>
      </c>
      <c r="O19" s="8">
        <f>(L19/H19)*1000</f>
        <v>2208.9552238805973</v>
      </c>
    </row>
    <row r="20" spans="1:15" ht="15.75">
      <c r="A20" s="87"/>
      <c r="B20" s="75" t="s">
        <v>29</v>
      </c>
      <c r="C20" s="75"/>
      <c r="D20" s="8">
        <v>7</v>
      </c>
      <c r="E20" s="8">
        <v>0</v>
      </c>
      <c r="F20" s="8">
        <f>D20+E20</f>
        <v>7</v>
      </c>
      <c r="G20" s="8">
        <v>8</v>
      </c>
      <c r="H20" s="8">
        <v>0</v>
      </c>
      <c r="I20" s="8">
        <f>G20+H20</f>
        <v>8</v>
      </c>
      <c r="J20" s="8">
        <v>15</v>
      </c>
      <c r="K20" s="8">
        <v>10</v>
      </c>
      <c r="L20" s="8">
        <v>0</v>
      </c>
      <c r="M20" s="8">
        <f t="shared" si="2"/>
        <v>10</v>
      </c>
      <c r="N20" s="8">
        <f t="shared" si="5"/>
        <v>1250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>D21+E21</f>
        <v>0</v>
      </c>
      <c r="G21" s="8">
        <v>0</v>
      </c>
      <c r="H21" s="8">
        <v>0</v>
      </c>
      <c r="I21" s="8">
        <f>G21+H21</f>
        <v>0</v>
      </c>
      <c r="J21" s="8">
        <v>0</v>
      </c>
      <c r="K21" s="8">
        <v>0</v>
      </c>
      <c r="L21" s="8">
        <v>0</v>
      </c>
      <c r="M21" s="8">
        <f t="shared" si="2"/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>D22+E22</f>
        <v>0</v>
      </c>
      <c r="G22" s="8">
        <v>0</v>
      </c>
      <c r="H22" s="8">
        <v>0</v>
      </c>
      <c r="I22" s="8">
        <f>G22+H22</f>
        <v>0</v>
      </c>
      <c r="J22" s="8">
        <v>0</v>
      </c>
      <c r="K22" s="8">
        <v>0</v>
      </c>
      <c r="L22" s="8">
        <v>0</v>
      </c>
      <c r="M22" s="8">
        <f t="shared" si="2"/>
        <v>0</v>
      </c>
      <c r="N22" s="8">
        <v>0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32</v>
      </c>
      <c r="E23" s="9">
        <f t="shared" ref="E23:M23" si="7">SUM(E19:E22)</f>
        <v>1</v>
      </c>
      <c r="F23" s="9">
        <f t="shared" si="7"/>
        <v>33</v>
      </c>
      <c r="G23" s="9">
        <f t="shared" si="7"/>
        <v>1611</v>
      </c>
      <c r="H23" s="9">
        <f t="shared" si="7"/>
        <v>67</v>
      </c>
      <c r="I23" s="9">
        <f t="shared" si="7"/>
        <v>1678</v>
      </c>
      <c r="J23" s="9">
        <f t="shared" si="7"/>
        <v>1711</v>
      </c>
      <c r="K23" s="9">
        <f t="shared" si="7"/>
        <v>21155</v>
      </c>
      <c r="L23" s="9">
        <f t="shared" si="7"/>
        <v>148</v>
      </c>
      <c r="M23" s="9">
        <f t="shared" si="7"/>
        <v>21303</v>
      </c>
      <c r="N23" s="9">
        <f>(K23/G23)*1000</f>
        <v>13131.595282433271</v>
      </c>
      <c r="O23" s="9">
        <f>(L23/H23)*1000</f>
        <v>2208.9552238805973</v>
      </c>
    </row>
    <row r="24" spans="1:15" ht="15.75">
      <c r="A24" s="87" t="s">
        <v>33</v>
      </c>
      <c r="B24" s="75" t="s">
        <v>34</v>
      </c>
      <c r="C24" s="75"/>
      <c r="D24" s="1">
        <v>42.7</v>
      </c>
      <c r="E24" s="8">
        <v>0</v>
      </c>
      <c r="F24" s="1">
        <f>D24+E24</f>
        <v>42.7</v>
      </c>
      <c r="G24" s="8">
        <v>16</v>
      </c>
      <c r="H24" s="8">
        <v>0</v>
      </c>
      <c r="I24" s="8">
        <f>G24+H24</f>
        <v>16</v>
      </c>
      <c r="J24" s="1">
        <f t="shared" ref="J24:J30" si="8">F24+I24</f>
        <v>58.7</v>
      </c>
      <c r="K24" s="1">
        <v>15.3</v>
      </c>
      <c r="L24" s="8">
        <v>0</v>
      </c>
      <c r="M24" s="1">
        <f t="shared" si="2"/>
        <v>15.3</v>
      </c>
      <c r="N24" s="8">
        <f t="shared" ref="N24:O28" si="9">(K24/G24)*1000</f>
        <v>956.25</v>
      </c>
      <c r="O24" s="8">
        <v>0</v>
      </c>
    </row>
    <row r="25" spans="1:15" ht="15.75">
      <c r="A25" s="87"/>
      <c r="B25" s="75" t="s">
        <v>35</v>
      </c>
      <c r="C25" s="75"/>
      <c r="D25" s="1">
        <v>104.5</v>
      </c>
      <c r="E25" s="8">
        <v>5</v>
      </c>
      <c r="F25" s="1">
        <f t="shared" ref="F25:F30" si="10">D25+E25</f>
        <v>109.5</v>
      </c>
      <c r="G25" s="8">
        <v>307</v>
      </c>
      <c r="H25" s="8">
        <v>124</v>
      </c>
      <c r="I25" s="8">
        <f t="shared" ref="I25:I30" si="11">G25+H25</f>
        <v>431</v>
      </c>
      <c r="J25" s="1">
        <f t="shared" si="8"/>
        <v>540.5</v>
      </c>
      <c r="K25" s="1">
        <v>332.5</v>
      </c>
      <c r="L25" s="8">
        <v>12</v>
      </c>
      <c r="M25" s="1">
        <f t="shared" si="2"/>
        <v>344.5</v>
      </c>
      <c r="N25" s="8">
        <f t="shared" si="9"/>
        <v>1083.0618892508144</v>
      </c>
      <c r="O25" s="8">
        <f t="shared" si="9"/>
        <v>96.774193548387089</v>
      </c>
    </row>
    <row r="26" spans="1:15" ht="15.75">
      <c r="A26" s="87"/>
      <c r="B26" s="75" t="s">
        <v>36</v>
      </c>
      <c r="C26" s="75"/>
      <c r="D26" s="8">
        <v>653</v>
      </c>
      <c r="E26" s="8">
        <v>0</v>
      </c>
      <c r="F26" s="8">
        <f t="shared" si="10"/>
        <v>653</v>
      </c>
      <c r="G26" s="8">
        <v>1583</v>
      </c>
      <c r="H26" s="8">
        <v>0</v>
      </c>
      <c r="I26" s="8">
        <f t="shared" si="11"/>
        <v>1583</v>
      </c>
      <c r="J26" s="8">
        <f t="shared" si="8"/>
        <v>2236</v>
      </c>
      <c r="K26" s="8">
        <v>4000</v>
      </c>
      <c r="L26" s="8">
        <v>0</v>
      </c>
      <c r="M26" s="8">
        <f t="shared" si="2"/>
        <v>4000</v>
      </c>
      <c r="N26" s="8">
        <f t="shared" si="9"/>
        <v>2526.8477574226154</v>
      </c>
      <c r="O26" s="8">
        <v>0</v>
      </c>
    </row>
    <row r="27" spans="1:15" ht="15.75">
      <c r="A27" s="87"/>
      <c r="B27" s="75" t="s">
        <v>37</v>
      </c>
      <c r="C27" s="75"/>
      <c r="D27" s="8">
        <v>2</v>
      </c>
      <c r="E27" s="8">
        <v>0</v>
      </c>
      <c r="F27" s="8">
        <f t="shared" si="10"/>
        <v>2</v>
      </c>
      <c r="G27" s="8">
        <v>52</v>
      </c>
      <c r="H27" s="8">
        <v>0</v>
      </c>
      <c r="I27" s="8">
        <f t="shared" si="11"/>
        <v>52</v>
      </c>
      <c r="J27" s="8">
        <f t="shared" si="8"/>
        <v>54</v>
      </c>
      <c r="K27" s="8">
        <v>62</v>
      </c>
      <c r="L27" s="8">
        <v>0</v>
      </c>
      <c r="M27" s="8">
        <f t="shared" si="2"/>
        <v>62</v>
      </c>
      <c r="N27" s="8">
        <f t="shared" si="9"/>
        <v>1192.3076923076924</v>
      </c>
      <c r="O27" s="8">
        <v>0</v>
      </c>
    </row>
    <row r="28" spans="1:15" ht="15.75">
      <c r="A28" s="87"/>
      <c r="B28" s="75" t="s">
        <v>38</v>
      </c>
      <c r="C28" s="75"/>
      <c r="D28" s="8">
        <v>0</v>
      </c>
      <c r="E28" s="8">
        <v>0</v>
      </c>
      <c r="F28" s="8">
        <f t="shared" si="10"/>
        <v>0</v>
      </c>
      <c r="G28" s="8">
        <v>87</v>
      </c>
      <c r="H28" s="8">
        <v>0</v>
      </c>
      <c r="I28" s="8">
        <f t="shared" si="11"/>
        <v>87</v>
      </c>
      <c r="J28" s="8">
        <f t="shared" si="8"/>
        <v>87</v>
      </c>
      <c r="K28" s="8">
        <v>138</v>
      </c>
      <c r="L28" s="8">
        <v>0</v>
      </c>
      <c r="M28" s="8">
        <f t="shared" si="2"/>
        <v>138</v>
      </c>
      <c r="N28" s="8">
        <f t="shared" si="9"/>
        <v>1586.2068965517242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10"/>
        <v>0</v>
      </c>
      <c r="G29" s="8">
        <v>0</v>
      </c>
      <c r="H29" s="8">
        <v>0</v>
      </c>
      <c r="I29" s="8">
        <f t="shared" si="11"/>
        <v>0</v>
      </c>
      <c r="J29" s="8">
        <f t="shared" si="8"/>
        <v>0</v>
      </c>
      <c r="K29" s="8">
        <v>0</v>
      </c>
      <c r="L29" s="8">
        <v>0</v>
      </c>
      <c r="M29" s="8">
        <f t="shared" si="2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f t="shared" si="10"/>
        <v>0</v>
      </c>
      <c r="G30" s="8">
        <v>0</v>
      </c>
      <c r="H30" s="8">
        <v>0</v>
      </c>
      <c r="I30" s="8">
        <f t="shared" si="11"/>
        <v>0</v>
      </c>
      <c r="J30" s="8">
        <f t="shared" si="8"/>
        <v>0</v>
      </c>
      <c r="K30" s="8">
        <v>0</v>
      </c>
      <c r="L30" s="8">
        <v>0</v>
      </c>
      <c r="M30" s="8">
        <f t="shared" si="2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802.2</v>
      </c>
      <c r="E31" s="9">
        <f t="shared" ref="E31:M31" si="12">SUM(E24:E30)</f>
        <v>5</v>
      </c>
      <c r="F31" s="9">
        <f t="shared" si="12"/>
        <v>807.2</v>
      </c>
      <c r="G31" s="9">
        <f t="shared" si="12"/>
        <v>2045</v>
      </c>
      <c r="H31" s="9">
        <f t="shared" si="12"/>
        <v>124</v>
      </c>
      <c r="I31" s="9">
        <f t="shared" si="12"/>
        <v>2169</v>
      </c>
      <c r="J31" s="9">
        <f t="shared" si="12"/>
        <v>2976.2</v>
      </c>
      <c r="K31" s="9">
        <f t="shared" si="12"/>
        <v>4547.8</v>
      </c>
      <c r="L31" s="9">
        <f t="shared" si="12"/>
        <v>12</v>
      </c>
      <c r="M31" s="9">
        <f t="shared" si="12"/>
        <v>4559.8</v>
      </c>
      <c r="N31" s="9">
        <f>(K31/G31)*1000</f>
        <v>2223.8630806845963</v>
      </c>
      <c r="O31" s="9">
        <f>(L31/H31)*1000</f>
        <v>96.774193548387089</v>
      </c>
    </row>
    <row r="32" spans="1:15" ht="18.75">
      <c r="A32" s="90" t="s">
        <v>117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18" t="s">
        <v>7</v>
      </c>
      <c r="L34" s="18" t="s">
        <v>8</v>
      </c>
      <c r="M34" s="18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8">
        <v>0</v>
      </c>
      <c r="E35" s="8">
        <v>0</v>
      </c>
      <c r="F35" s="8">
        <f t="shared" ref="F35:F40" si="13">E35+D35</f>
        <v>0</v>
      </c>
      <c r="G35" s="8">
        <v>0</v>
      </c>
      <c r="H35" s="8">
        <v>0</v>
      </c>
      <c r="I35" s="8">
        <f>H35+G35</f>
        <v>0</v>
      </c>
      <c r="J35" s="8">
        <f>I35+F35</f>
        <v>0</v>
      </c>
      <c r="K35" s="8">
        <f>N35*I35</f>
        <v>0</v>
      </c>
      <c r="L35" s="8">
        <f>O35*H35</f>
        <v>0</v>
      </c>
      <c r="M35" s="8">
        <f>L35+K35</f>
        <v>0</v>
      </c>
      <c r="N35" s="8">
        <v>0</v>
      </c>
      <c r="O35" s="8">
        <v>0</v>
      </c>
    </row>
    <row r="36" spans="1:15" ht="15.75">
      <c r="A36" s="87"/>
      <c r="B36" s="75" t="s">
        <v>44</v>
      </c>
      <c r="C36" s="75"/>
      <c r="D36" s="8">
        <v>0</v>
      </c>
      <c r="E36" s="8">
        <v>0</v>
      </c>
      <c r="F36" s="8">
        <f t="shared" si="13"/>
        <v>0</v>
      </c>
      <c r="G36" s="8">
        <v>0</v>
      </c>
      <c r="H36" s="8">
        <v>0</v>
      </c>
      <c r="I36" s="8">
        <f t="shared" ref="I36:I67" si="14">H36+G36</f>
        <v>0</v>
      </c>
      <c r="J36" s="8">
        <f t="shared" ref="J36:J67" si="15">I36+F36</f>
        <v>0</v>
      </c>
      <c r="K36" s="8">
        <f t="shared" ref="K36:K67" si="16">N36*I36</f>
        <v>0</v>
      </c>
      <c r="L36" s="8">
        <f t="shared" ref="L36:L67" si="17">O36*H36</f>
        <v>0</v>
      </c>
      <c r="M36" s="8">
        <f t="shared" ref="M36:M67" si="18">L36+K36</f>
        <v>0</v>
      </c>
      <c r="N36" s="8">
        <v>0</v>
      </c>
      <c r="O36" s="8">
        <v>0</v>
      </c>
    </row>
    <row r="37" spans="1:15" ht="15.75">
      <c r="A37" s="87"/>
      <c r="B37" s="75" t="s">
        <v>45</v>
      </c>
      <c r="C37" s="75"/>
      <c r="D37" s="8">
        <v>0</v>
      </c>
      <c r="E37" s="8">
        <v>0</v>
      </c>
      <c r="F37" s="8">
        <f t="shared" si="13"/>
        <v>0</v>
      </c>
      <c r="G37" s="8">
        <v>0</v>
      </c>
      <c r="H37" s="8">
        <v>0</v>
      </c>
      <c r="I37" s="8">
        <f t="shared" si="14"/>
        <v>0</v>
      </c>
      <c r="J37" s="8">
        <f t="shared" si="15"/>
        <v>0</v>
      </c>
      <c r="K37" s="8">
        <v>0</v>
      </c>
      <c r="L37" s="8">
        <f t="shared" si="17"/>
        <v>0</v>
      </c>
      <c r="M37" s="8">
        <f t="shared" si="18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1">
        <v>0</v>
      </c>
      <c r="E38" s="8">
        <v>0</v>
      </c>
      <c r="F38" s="1">
        <f t="shared" si="13"/>
        <v>0</v>
      </c>
      <c r="G38" s="1">
        <v>1.5</v>
      </c>
      <c r="H38" s="8">
        <v>0</v>
      </c>
      <c r="I38" s="1">
        <f t="shared" si="14"/>
        <v>1.5</v>
      </c>
      <c r="J38" s="1">
        <f t="shared" si="15"/>
        <v>1.5</v>
      </c>
      <c r="K38" s="8">
        <v>6</v>
      </c>
      <c r="L38" s="8">
        <f t="shared" si="17"/>
        <v>0</v>
      </c>
      <c r="M38" s="8">
        <f t="shared" si="18"/>
        <v>6</v>
      </c>
      <c r="N38" s="8">
        <f t="shared" ref="N38:N41" si="19">(K38/G38)*1000</f>
        <v>4000</v>
      </c>
      <c r="O38" s="8">
        <v>0</v>
      </c>
    </row>
    <row r="39" spans="1:15" ht="15.75">
      <c r="A39" s="87"/>
      <c r="B39" s="75" t="s">
        <v>47</v>
      </c>
      <c r="C39" s="75"/>
      <c r="D39" s="8">
        <v>0</v>
      </c>
      <c r="E39" s="8">
        <v>0</v>
      </c>
      <c r="F39" s="8">
        <f t="shared" si="13"/>
        <v>0</v>
      </c>
      <c r="G39" s="8">
        <v>0</v>
      </c>
      <c r="H39" s="8">
        <v>0</v>
      </c>
      <c r="I39" s="8">
        <f t="shared" si="14"/>
        <v>0</v>
      </c>
      <c r="J39" s="8">
        <f t="shared" si="15"/>
        <v>0</v>
      </c>
      <c r="K39" s="8">
        <f t="shared" si="16"/>
        <v>0</v>
      </c>
      <c r="L39" s="8">
        <f t="shared" si="17"/>
        <v>0</v>
      </c>
      <c r="M39" s="8">
        <f t="shared" si="18"/>
        <v>0</v>
      </c>
      <c r="N39" s="8">
        <v>0</v>
      </c>
      <c r="O39" s="8">
        <v>0</v>
      </c>
    </row>
    <row r="40" spans="1:15" ht="15.75">
      <c r="A40" s="87"/>
      <c r="B40" s="75" t="s">
        <v>48</v>
      </c>
      <c r="C40" s="75"/>
      <c r="D40" s="8">
        <v>0</v>
      </c>
      <c r="E40" s="8">
        <v>0</v>
      </c>
      <c r="F40" s="8">
        <f t="shared" si="13"/>
        <v>0</v>
      </c>
      <c r="G40" s="8">
        <v>0</v>
      </c>
      <c r="H40" s="8">
        <v>0</v>
      </c>
      <c r="I40" s="8">
        <f t="shared" si="14"/>
        <v>0</v>
      </c>
      <c r="J40" s="8">
        <f t="shared" si="15"/>
        <v>0</v>
      </c>
      <c r="K40" s="8">
        <f t="shared" si="16"/>
        <v>0</v>
      </c>
      <c r="L40" s="8">
        <f t="shared" si="17"/>
        <v>0</v>
      </c>
      <c r="M40" s="8">
        <f t="shared" si="18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2">
        <f t="shared" ref="D41:J41" si="20">SUM(D35:D40)</f>
        <v>0</v>
      </c>
      <c r="E41" s="9">
        <f t="shared" si="20"/>
        <v>0</v>
      </c>
      <c r="F41" s="2">
        <f t="shared" si="20"/>
        <v>0</v>
      </c>
      <c r="G41" s="9">
        <f t="shared" si="20"/>
        <v>1.5</v>
      </c>
      <c r="H41" s="9">
        <f t="shared" si="20"/>
        <v>0</v>
      </c>
      <c r="I41" s="9">
        <f t="shared" si="20"/>
        <v>1.5</v>
      </c>
      <c r="J41" s="2">
        <f t="shared" si="20"/>
        <v>1.5</v>
      </c>
      <c r="K41" s="9">
        <f>SUM(K35:K40)</f>
        <v>6</v>
      </c>
      <c r="L41" s="9">
        <f t="shared" si="17"/>
        <v>0</v>
      </c>
      <c r="M41" s="9">
        <f t="shared" si="18"/>
        <v>6</v>
      </c>
      <c r="N41" s="9">
        <f>M41/J41*1000</f>
        <v>4000</v>
      </c>
      <c r="O41" s="9">
        <v>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 t="shared" ref="F42:F67" si="21">E42+D42</f>
        <v>0</v>
      </c>
      <c r="G42" s="8">
        <v>0</v>
      </c>
      <c r="H42" s="8">
        <v>0</v>
      </c>
      <c r="I42" s="8">
        <f t="shared" si="14"/>
        <v>0</v>
      </c>
      <c r="J42" s="8">
        <f t="shared" si="15"/>
        <v>0</v>
      </c>
      <c r="K42" s="8">
        <f t="shared" si="16"/>
        <v>0</v>
      </c>
      <c r="L42" s="8">
        <f t="shared" si="17"/>
        <v>0</v>
      </c>
      <c r="M42" s="8">
        <f t="shared" si="18"/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si="21"/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f t="shared" si="18"/>
        <v>0</v>
      </c>
      <c r="N43" s="8">
        <v>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21"/>
        <v>0</v>
      </c>
      <c r="G44" s="8">
        <v>0</v>
      </c>
      <c r="H44" s="8">
        <v>0</v>
      </c>
      <c r="I44" s="8">
        <f t="shared" si="14"/>
        <v>0</v>
      </c>
      <c r="J44" s="8">
        <f t="shared" si="15"/>
        <v>0</v>
      </c>
      <c r="K44" s="8">
        <f t="shared" si="16"/>
        <v>0</v>
      </c>
      <c r="L44" s="8">
        <f t="shared" si="17"/>
        <v>0</v>
      </c>
      <c r="M44" s="8">
        <f t="shared" si="18"/>
        <v>0</v>
      </c>
      <c r="N44" s="8">
        <v>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21"/>
        <v>0</v>
      </c>
      <c r="G45" s="8">
        <v>0</v>
      </c>
      <c r="H45" s="8">
        <v>0</v>
      </c>
      <c r="I45" s="8">
        <f t="shared" si="14"/>
        <v>0</v>
      </c>
      <c r="J45" s="8">
        <f t="shared" si="15"/>
        <v>0</v>
      </c>
      <c r="K45" s="8">
        <v>0</v>
      </c>
      <c r="L45" s="8">
        <v>0</v>
      </c>
      <c r="M45" s="8">
        <f t="shared" si="18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21"/>
        <v>0</v>
      </c>
      <c r="G46" s="8">
        <v>0</v>
      </c>
      <c r="H46" s="8">
        <v>0</v>
      </c>
      <c r="I46" s="8">
        <f t="shared" si="14"/>
        <v>0</v>
      </c>
      <c r="J46" s="8">
        <f t="shared" si="15"/>
        <v>0</v>
      </c>
      <c r="K46" s="8">
        <f t="shared" si="16"/>
        <v>0</v>
      </c>
      <c r="L46" s="8">
        <f t="shared" si="17"/>
        <v>0</v>
      </c>
      <c r="M46" s="8">
        <f t="shared" si="18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21"/>
        <v>0</v>
      </c>
      <c r="G47" s="8">
        <v>0</v>
      </c>
      <c r="H47" s="8">
        <v>0</v>
      </c>
      <c r="I47" s="8">
        <f t="shared" si="14"/>
        <v>0</v>
      </c>
      <c r="J47" s="8">
        <f t="shared" si="15"/>
        <v>0</v>
      </c>
      <c r="K47" s="8">
        <f t="shared" si="16"/>
        <v>0</v>
      </c>
      <c r="L47" s="8">
        <f t="shared" si="17"/>
        <v>0</v>
      </c>
      <c r="M47" s="8">
        <f t="shared" si="18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21"/>
        <v>0</v>
      </c>
      <c r="G48" s="8">
        <v>0</v>
      </c>
      <c r="H48" s="8">
        <v>0</v>
      </c>
      <c r="I48" s="8">
        <f t="shared" si="14"/>
        <v>0</v>
      </c>
      <c r="J48" s="8">
        <f t="shared" si="15"/>
        <v>0</v>
      </c>
      <c r="K48" s="8">
        <f t="shared" si="16"/>
        <v>0</v>
      </c>
      <c r="L48" s="8">
        <f t="shared" si="17"/>
        <v>0</v>
      </c>
      <c r="M48" s="8">
        <f t="shared" si="18"/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21"/>
        <v>0</v>
      </c>
      <c r="G49" s="8">
        <v>0</v>
      </c>
      <c r="H49" s="8">
        <v>0</v>
      </c>
      <c r="I49" s="8">
        <f t="shared" si="14"/>
        <v>0</v>
      </c>
      <c r="J49" s="8">
        <f t="shared" si="15"/>
        <v>0</v>
      </c>
      <c r="K49" s="8">
        <f t="shared" si="16"/>
        <v>0</v>
      </c>
      <c r="L49" s="8">
        <f t="shared" si="17"/>
        <v>0</v>
      </c>
      <c r="M49" s="8">
        <f t="shared" si="18"/>
        <v>0</v>
      </c>
      <c r="N49" s="8">
        <v>0</v>
      </c>
      <c r="O49" s="8">
        <v>0</v>
      </c>
    </row>
    <row r="50" spans="1:15" ht="15.75">
      <c r="A50" s="102"/>
      <c r="B50" s="104"/>
      <c r="C50" s="3" t="s">
        <v>60</v>
      </c>
      <c r="D50" s="11">
        <v>0</v>
      </c>
      <c r="E50" s="11">
        <v>0</v>
      </c>
      <c r="F50" s="11">
        <f t="shared" si="21"/>
        <v>0</v>
      </c>
      <c r="G50" s="11">
        <v>0</v>
      </c>
      <c r="H50" s="11">
        <v>0</v>
      </c>
      <c r="I50" s="11">
        <f t="shared" si="14"/>
        <v>0</v>
      </c>
      <c r="J50" s="11">
        <f t="shared" si="15"/>
        <v>0</v>
      </c>
      <c r="K50" s="11">
        <v>0</v>
      </c>
      <c r="L50" s="11">
        <v>0</v>
      </c>
      <c r="M50" s="11">
        <f t="shared" si="18"/>
        <v>0</v>
      </c>
      <c r="N50" s="11">
        <v>0</v>
      </c>
      <c r="O50" s="11">
        <v>0</v>
      </c>
    </row>
    <row r="51" spans="1:15" ht="15.75">
      <c r="A51" s="87"/>
      <c r="B51" s="75" t="s">
        <v>61</v>
      </c>
      <c r="C51" s="75"/>
      <c r="D51" s="8">
        <v>2</v>
      </c>
      <c r="E51" s="8">
        <v>0</v>
      </c>
      <c r="F51" s="8">
        <f t="shared" si="21"/>
        <v>2</v>
      </c>
      <c r="G51" s="8">
        <v>10</v>
      </c>
      <c r="H51" s="8">
        <v>0</v>
      </c>
      <c r="I51" s="8">
        <f t="shared" si="14"/>
        <v>10</v>
      </c>
      <c r="J51" s="8">
        <f t="shared" si="15"/>
        <v>12</v>
      </c>
      <c r="K51" s="8">
        <v>140</v>
      </c>
      <c r="L51" s="8">
        <f t="shared" si="17"/>
        <v>0</v>
      </c>
      <c r="M51" s="8">
        <f t="shared" si="18"/>
        <v>140</v>
      </c>
      <c r="N51" s="8">
        <f>(K51/G51)*1000</f>
        <v>14000</v>
      </c>
      <c r="O51" s="8">
        <v>0</v>
      </c>
    </row>
    <row r="52" spans="1:15" ht="15.75">
      <c r="A52" s="87"/>
      <c r="B52" s="75" t="s">
        <v>62</v>
      </c>
      <c r="C52" s="75"/>
      <c r="D52" s="8">
        <v>0</v>
      </c>
      <c r="E52" s="8">
        <v>0</v>
      </c>
      <c r="F52" s="8">
        <f t="shared" si="21"/>
        <v>0</v>
      </c>
      <c r="G52" s="8">
        <v>0</v>
      </c>
      <c r="H52" s="8">
        <v>0</v>
      </c>
      <c r="I52" s="8">
        <f t="shared" si="14"/>
        <v>0</v>
      </c>
      <c r="J52" s="8">
        <f t="shared" si="15"/>
        <v>0</v>
      </c>
      <c r="K52" s="8">
        <v>0</v>
      </c>
      <c r="L52" s="8">
        <f t="shared" si="17"/>
        <v>0</v>
      </c>
      <c r="M52" s="8">
        <f t="shared" si="18"/>
        <v>0</v>
      </c>
      <c r="N52" s="8">
        <v>0</v>
      </c>
      <c r="O52" s="8">
        <v>0</v>
      </c>
    </row>
    <row r="53" spans="1:15" ht="15.75">
      <c r="A53" s="87"/>
      <c r="B53" s="75" t="s">
        <v>63</v>
      </c>
      <c r="C53" s="75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f t="shared" si="14"/>
        <v>0</v>
      </c>
      <c r="J53" s="8">
        <f t="shared" si="15"/>
        <v>0</v>
      </c>
      <c r="K53" s="8">
        <v>0</v>
      </c>
      <c r="L53" s="8">
        <f t="shared" si="17"/>
        <v>0</v>
      </c>
      <c r="M53" s="8">
        <f t="shared" si="18"/>
        <v>0</v>
      </c>
      <c r="N53" s="8">
        <v>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 t="shared" si="21"/>
        <v>0</v>
      </c>
      <c r="G54" s="8">
        <v>0</v>
      </c>
      <c r="H54" s="8">
        <v>0</v>
      </c>
      <c r="I54" s="8">
        <f t="shared" si="14"/>
        <v>0</v>
      </c>
      <c r="J54" s="8">
        <f t="shared" si="15"/>
        <v>0</v>
      </c>
      <c r="K54" s="8">
        <v>0</v>
      </c>
      <c r="L54" s="8">
        <f t="shared" si="17"/>
        <v>0</v>
      </c>
      <c r="M54" s="8">
        <f t="shared" si="18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 t="shared" si="21"/>
        <v>0</v>
      </c>
      <c r="G55" s="8">
        <v>0</v>
      </c>
      <c r="H55" s="8">
        <v>0</v>
      </c>
      <c r="I55" s="8">
        <f t="shared" si="14"/>
        <v>0</v>
      </c>
      <c r="J55" s="8">
        <f t="shared" si="15"/>
        <v>0</v>
      </c>
      <c r="K55" s="8">
        <v>0</v>
      </c>
      <c r="L55" s="8">
        <f t="shared" si="17"/>
        <v>0</v>
      </c>
      <c r="M55" s="8">
        <f t="shared" si="18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2</v>
      </c>
      <c r="E56" s="8">
        <v>0</v>
      </c>
      <c r="F56" s="8">
        <f t="shared" si="21"/>
        <v>2</v>
      </c>
      <c r="G56" s="8">
        <v>5</v>
      </c>
      <c r="H56" s="8">
        <v>0</v>
      </c>
      <c r="I56" s="8">
        <f t="shared" si="14"/>
        <v>5</v>
      </c>
      <c r="J56" s="8">
        <f t="shared" si="15"/>
        <v>7</v>
      </c>
      <c r="K56" s="8">
        <v>9</v>
      </c>
      <c r="L56" s="8">
        <f t="shared" si="17"/>
        <v>0</v>
      </c>
      <c r="M56" s="8">
        <f>L56+K56</f>
        <v>9</v>
      </c>
      <c r="N56" s="8">
        <f>(K56/G56)*1000</f>
        <v>1800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H57" si="22">D42+D50+D51+D52+D53+D54+D55+D56</f>
        <v>4</v>
      </c>
      <c r="E57" s="9">
        <f t="shared" si="22"/>
        <v>0</v>
      </c>
      <c r="F57" s="9">
        <f t="shared" ref="F57:M57" si="23">SUM(F51:F56)</f>
        <v>4</v>
      </c>
      <c r="G57" s="9">
        <f t="shared" si="22"/>
        <v>15</v>
      </c>
      <c r="H57" s="9">
        <f t="shared" si="22"/>
        <v>0</v>
      </c>
      <c r="I57" s="9">
        <f t="shared" si="23"/>
        <v>15</v>
      </c>
      <c r="J57" s="9">
        <f t="shared" si="15"/>
        <v>19</v>
      </c>
      <c r="K57" s="9">
        <f t="shared" si="23"/>
        <v>149</v>
      </c>
      <c r="L57" s="9">
        <f t="shared" si="23"/>
        <v>0</v>
      </c>
      <c r="M57" s="9">
        <f t="shared" si="23"/>
        <v>149</v>
      </c>
      <c r="N57" s="9">
        <f>(K57/G57)*1000</f>
        <v>9933.3333333333339</v>
      </c>
      <c r="O57" s="9"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f t="shared" si="21"/>
        <v>0</v>
      </c>
      <c r="G58" s="8">
        <v>0</v>
      </c>
      <c r="H58" s="8">
        <v>0</v>
      </c>
      <c r="I58" s="8">
        <f t="shared" si="14"/>
        <v>0</v>
      </c>
      <c r="J58" s="8">
        <f t="shared" si="15"/>
        <v>0</v>
      </c>
      <c r="K58" s="8">
        <f t="shared" si="16"/>
        <v>0</v>
      </c>
      <c r="L58" s="8">
        <f t="shared" si="17"/>
        <v>0</v>
      </c>
      <c r="M58" s="8">
        <f t="shared" si="18"/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f t="shared" si="21"/>
        <v>0</v>
      </c>
      <c r="G59" s="8">
        <v>0</v>
      </c>
      <c r="H59" s="8">
        <v>0</v>
      </c>
      <c r="I59" s="8">
        <f t="shared" si="14"/>
        <v>0</v>
      </c>
      <c r="J59" s="8">
        <f t="shared" si="15"/>
        <v>0</v>
      </c>
      <c r="K59" s="8">
        <f t="shared" si="16"/>
        <v>0</v>
      </c>
      <c r="L59" s="8">
        <f t="shared" si="17"/>
        <v>0</v>
      </c>
      <c r="M59" s="8">
        <f t="shared" si="18"/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si="21"/>
        <v>0</v>
      </c>
      <c r="G60" s="8">
        <v>0</v>
      </c>
      <c r="H60" s="8">
        <v>0</v>
      </c>
      <c r="I60" s="8">
        <f t="shared" si="14"/>
        <v>0</v>
      </c>
      <c r="J60" s="8">
        <f t="shared" si="15"/>
        <v>0</v>
      </c>
      <c r="K60" s="8">
        <f t="shared" si="16"/>
        <v>0</v>
      </c>
      <c r="L60" s="8">
        <f t="shared" si="17"/>
        <v>0</v>
      </c>
      <c r="M60" s="8">
        <f t="shared" si="18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21"/>
        <v>0</v>
      </c>
      <c r="G61" s="8">
        <v>0</v>
      </c>
      <c r="H61" s="8">
        <v>0</v>
      </c>
      <c r="I61" s="8">
        <f t="shared" si="14"/>
        <v>0</v>
      </c>
      <c r="J61" s="8">
        <f t="shared" si="15"/>
        <v>0</v>
      </c>
      <c r="K61" s="8">
        <f t="shared" si="16"/>
        <v>0</v>
      </c>
      <c r="L61" s="8">
        <f t="shared" si="17"/>
        <v>0</v>
      </c>
      <c r="M61" s="8">
        <f t="shared" si="18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21"/>
        <v>0</v>
      </c>
      <c r="G62" s="8">
        <v>0</v>
      </c>
      <c r="H62" s="8">
        <v>0</v>
      </c>
      <c r="I62" s="8">
        <f t="shared" si="14"/>
        <v>0</v>
      </c>
      <c r="J62" s="8">
        <f t="shared" si="15"/>
        <v>0</v>
      </c>
      <c r="K62" s="8">
        <f t="shared" si="16"/>
        <v>0</v>
      </c>
      <c r="L62" s="8">
        <f t="shared" si="17"/>
        <v>0</v>
      </c>
      <c r="M62" s="8">
        <f t="shared" si="18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21"/>
        <v>0</v>
      </c>
      <c r="G63" s="8">
        <v>0</v>
      </c>
      <c r="H63" s="8">
        <v>0</v>
      </c>
      <c r="I63" s="8">
        <f t="shared" si="14"/>
        <v>0</v>
      </c>
      <c r="J63" s="8">
        <f t="shared" si="15"/>
        <v>0</v>
      </c>
      <c r="K63" s="8">
        <f t="shared" si="16"/>
        <v>0</v>
      </c>
      <c r="L63" s="8">
        <f t="shared" si="17"/>
        <v>0</v>
      </c>
      <c r="M63" s="8">
        <f t="shared" si="18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21"/>
        <v>0</v>
      </c>
      <c r="G64" s="8">
        <v>0</v>
      </c>
      <c r="H64" s="8">
        <v>0</v>
      </c>
      <c r="I64" s="8">
        <f t="shared" si="14"/>
        <v>0</v>
      </c>
      <c r="J64" s="8">
        <f t="shared" si="15"/>
        <v>0</v>
      </c>
      <c r="K64" s="8">
        <f t="shared" si="16"/>
        <v>0</v>
      </c>
      <c r="L64" s="8">
        <f t="shared" si="17"/>
        <v>0</v>
      </c>
      <c r="M64" s="8">
        <f t="shared" si="18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21"/>
        <v>0</v>
      </c>
      <c r="G65" s="8">
        <v>0</v>
      </c>
      <c r="H65" s="8">
        <v>0</v>
      </c>
      <c r="I65" s="8">
        <f t="shared" si="14"/>
        <v>0</v>
      </c>
      <c r="J65" s="8">
        <f t="shared" si="15"/>
        <v>0</v>
      </c>
      <c r="K65" s="8">
        <f t="shared" si="16"/>
        <v>0</v>
      </c>
      <c r="L65" s="8">
        <f t="shared" si="17"/>
        <v>0</v>
      </c>
      <c r="M65" s="8">
        <f t="shared" si="18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21"/>
        <v>0</v>
      </c>
      <c r="G66" s="8">
        <v>0</v>
      </c>
      <c r="H66" s="8">
        <v>0</v>
      </c>
      <c r="I66" s="8">
        <f t="shared" si="14"/>
        <v>0</v>
      </c>
      <c r="J66" s="8">
        <f t="shared" si="15"/>
        <v>0</v>
      </c>
      <c r="K66" s="8">
        <f t="shared" si="16"/>
        <v>0</v>
      </c>
      <c r="L66" s="8">
        <f t="shared" si="17"/>
        <v>0</v>
      </c>
      <c r="M66" s="8">
        <f t="shared" si="18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v>0</v>
      </c>
      <c r="E67" s="9">
        <v>0</v>
      </c>
      <c r="F67" s="9">
        <f t="shared" si="21"/>
        <v>0</v>
      </c>
      <c r="G67" s="9">
        <v>0</v>
      </c>
      <c r="H67" s="9">
        <v>0</v>
      </c>
      <c r="I67" s="9">
        <f t="shared" si="14"/>
        <v>0</v>
      </c>
      <c r="J67" s="9">
        <f t="shared" si="15"/>
        <v>0</v>
      </c>
      <c r="K67" s="9">
        <f t="shared" si="16"/>
        <v>0</v>
      </c>
      <c r="L67" s="9">
        <f t="shared" si="17"/>
        <v>0</v>
      </c>
      <c r="M67" s="9">
        <f t="shared" si="18"/>
        <v>0</v>
      </c>
      <c r="N67" s="9">
        <v>0</v>
      </c>
      <c r="O67" s="9">
        <v>0</v>
      </c>
    </row>
    <row r="68" spans="1:15" ht="18.75">
      <c r="A68" s="90" t="s">
        <v>117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18" t="s">
        <v>7</v>
      </c>
      <c r="L70" s="18" t="s">
        <v>8</v>
      </c>
      <c r="M70" s="18" t="s">
        <v>9</v>
      </c>
      <c r="N70" s="18" t="s">
        <v>7</v>
      </c>
      <c r="O70" s="18" t="s">
        <v>8</v>
      </c>
    </row>
    <row r="71" spans="1:15" ht="15.75">
      <c r="A71" s="80" t="s">
        <v>79</v>
      </c>
      <c r="B71" s="84" t="s">
        <v>80</v>
      </c>
      <c r="C71" s="68" t="s">
        <v>81</v>
      </c>
      <c r="D71" s="8">
        <v>0</v>
      </c>
      <c r="E71" s="8">
        <v>0</v>
      </c>
      <c r="F71" s="8">
        <f t="shared" ref="F71:F79" si="24">E71+D71</f>
        <v>0</v>
      </c>
      <c r="G71" s="7">
        <v>0.23400000000000001</v>
      </c>
      <c r="H71" s="8">
        <v>0</v>
      </c>
      <c r="I71" s="7">
        <f t="shared" ref="I71:I79" si="25">H71+G71</f>
        <v>0.23400000000000001</v>
      </c>
      <c r="J71" s="7">
        <f t="shared" ref="J71:J79" si="26">I71+F71</f>
        <v>0.23400000000000001</v>
      </c>
      <c r="K71" s="7">
        <v>82.004999999999995</v>
      </c>
      <c r="L71" s="8">
        <v>0</v>
      </c>
      <c r="M71" s="7">
        <f t="shared" ref="M71:M79" si="27">L71+K71</f>
        <v>82.004999999999995</v>
      </c>
      <c r="N71" s="8">
        <f>(K71/G71)*1000</f>
        <v>350448.71794871788</v>
      </c>
      <c r="O71" s="8">
        <v>0</v>
      </c>
    </row>
    <row r="72" spans="1:15" ht="15.75">
      <c r="A72" s="81"/>
      <c r="B72" s="85"/>
      <c r="C72" s="68" t="s">
        <v>82</v>
      </c>
      <c r="D72" s="8">
        <v>0</v>
      </c>
      <c r="E72" s="8">
        <v>0</v>
      </c>
      <c r="F72" s="8">
        <f t="shared" si="24"/>
        <v>0</v>
      </c>
      <c r="G72" s="47">
        <v>1.5933999999999999</v>
      </c>
      <c r="H72" s="8">
        <v>0</v>
      </c>
      <c r="I72" s="47">
        <f t="shared" si="25"/>
        <v>1.5933999999999999</v>
      </c>
      <c r="J72" s="7">
        <f t="shared" si="26"/>
        <v>1.5933999999999999</v>
      </c>
      <c r="K72" s="7">
        <v>637.41999999999996</v>
      </c>
      <c r="L72" s="8">
        <v>0</v>
      </c>
      <c r="M72" s="7">
        <f t="shared" si="27"/>
        <v>637.41999999999996</v>
      </c>
      <c r="N72" s="8">
        <f>(K72/G72)*1000</f>
        <v>400037.65532822895</v>
      </c>
      <c r="O72" s="8">
        <v>0</v>
      </c>
    </row>
    <row r="73" spans="1:15" ht="15.75">
      <c r="A73" s="81"/>
      <c r="B73" s="85"/>
      <c r="C73" s="68" t="s">
        <v>83</v>
      </c>
      <c r="D73" s="8">
        <v>0</v>
      </c>
      <c r="E73" s="8">
        <v>0</v>
      </c>
      <c r="F73" s="8">
        <f t="shared" si="24"/>
        <v>0</v>
      </c>
      <c r="G73" s="7">
        <v>1.1379999999999999</v>
      </c>
      <c r="H73" s="8">
        <v>0</v>
      </c>
      <c r="I73" s="7">
        <f t="shared" si="25"/>
        <v>1.1379999999999999</v>
      </c>
      <c r="J73" s="7">
        <f t="shared" si="26"/>
        <v>1.1379999999999999</v>
      </c>
      <c r="K73" s="7">
        <v>250.36</v>
      </c>
      <c r="L73" s="8">
        <v>0</v>
      </c>
      <c r="M73" s="7">
        <f t="shared" si="27"/>
        <v>250.36</v>
      </c>
      <c r="N73" s="8">
        <f>(K73/G73)*1000</f>
        <v>220000.00000000003</v>
      </c>
      <c r="O73" s="8">
        <v>0</v>
      </c>
    </row>
    <row r="74" spans="1:15" ht="15.75">
      <c r="A74" s="81"/>
      <c r="B74" s="85"/>
      <c r="C74" s="68" t="s">
        <v>84</v>
      </c>
      <c r="D74" s="8">
        <v>0</v>
      </c>
      <c r="E74" s="8">
        <v>0</v>
      </c>
      <c r="F74" s="8">
        <f t="shared" si="24"/>
        <v>0</v>
      </c>
      <c r="G74" s="7">
        <v>0</v>
      </c>
      <c r="H74" s="8">
        <v>0</v>
      </c>
      <c r="I74" s="7">
        <f t="shared" si="25"/>
        <v>0</v>
      </c>
      <c r="J74" s="7">
        <f t="shared" si="26"/>
        <v>0</v>
      </c>
      <c r="K74" s="7">
        <v>0</v>
      </c>
      <c r="L74" s="8">
        <v>0</v>
      </c>
      <c r="M74" s="7">
        <f t="shared" si="27"/>
        <v>0</v>
      </c>
      <c r="N74" s="8">
        <v>0</v>
      </c>
      <c r="O74" s="8">
        <v>0</v>
      </c>
    </row>
    <row r="75" spans="1:15" ht="15.75">
      <c r="A75" s="81"/>
      <c r="B75" s="85"/>
      <c r="C75" s="68" t="s">
        <v>85</v>
      </c>
      <c r="D75" s="8">
        <v>0</v>
      </c>
      <c r="E75" s="8">
        <v>0</v>
      </c>
      <c r="F75" s="8">
        <f t="shared" si="24"/>
        <v>0</v>
      </c>
      <c r="G75" s="7">
        <v>0.65</v>
      </c>
      <c r="H75" s="8">
        <v>0</v>
      </c>
      <c r="I75" s="7">
        <f t="shared" si="25"/>
        <v>0.65</v>
      </c>
      <c r="J75" s="7">
        <f t="shared" si="26"/>
        <v>0.65</v>
      </c>
      <c r="K75" s="7">
        <v>170</v>
      </c>
      <c r="L75" s="8">
        <v>0</v>
      </c>
      <c r="M75" s="7">
        <f t="shared" si="27"/>
        <v>170</v>
      </c>
      <c r="N75" s="8">
        <f t="shared" ref="N74:N75" si="28">(K75/G75)*1000</f>
        <v>261538.46153846156</v>
      </c>
      <c r="O75" s="8">
        <v>0</v>
      </c>
    </row>
    <row r="76" spans="1:15" ht="15.75">
      <c r="A76" s="82"/>
      <c r="B76" s="86"/>
      <c r="C76" s="32" t="s">
        <v>86</v>
      </c>
      <c r="D76" s="11">
        <f>SUM(D71:D75)</f>
        <v>0</v>
      </c>
      <c r="E76" s="11">
        <f>SUM(E71:E75)</f>
        <v>0</v>
      </c>
      <c r="F76" s="11">
        <f>E76+D76</f>
        <v>0</v>
      </c>
      <c r="G76" s="61">
        <f>SUM(G71:G75)</f>
        <v>3.6153999999999997</v>
      </c>
      <c r="H76" s="11">
        <f t="shared" ref="H76:M76" si="29">SUM(H71:H75)</f>
        <v>0</v>
      </c>
      <c r="I76" s="61">
        <f t="shared" si="29"/>
        <v>3.6153999999999997</v>
      </c>
      <c r="J76" s="61">
        <f t="shared" si="29"/>
        <v>3.6153999999999997</v>
      </c>
      <c r="K76" s="24">
        <f t="shared" si="29"/>
        <v>1139.7849999999999</v>
      </c>
      <c r="L76" s="11">
        <f t="shared" si="29"/>
        <v>0</v>
      </c>
      <c r="M76" s="24">
        <f t="shared" si="29"/>
        <v>1139.7849999999999</v>
      </c>
      <c r="N76" s="11">
        <f>(K76/G76)*1000</f>
        <v>315258.33932621562</v>
      </c>
      <c r="O76" s="11">
        <v>0</v>
      </c>
    </row>
    <row r="77" spans="1:15" ht="15.75">
      <c r="A77" s="81"/>
      <c r="B77" s="84" t="s">
        <v>87</v>
      </c>
      <c r="C77" s="68" t="s">
        <v>88</v>
      </c>
      <c r="D77" s="8">
        <v>0</v>
      </c>
      <c r="E77" s="8">
        <v>0</v>
      </c>
      <c r="F77" s="8">
        <f t="shared" si="24"/>
        <v>0</v>
      </c>
      <c r="G77" s="47">
        <v>11.2378</v>
      </c>
      <c r="H77" s="8">
        <v>0</v>
      </c>
      <c r="I77" s="47">
        <f t="shared" si="25"/>
        <v>11.2378</v>
      </c>
      <c r="J77" s="7">
        <f t="shared" si="26"/>
        <v>11.2378</v>
      </c>
      <c r="K77" s="14">
        <v>1460.91</v>
      </c>
      <c r="L77" s="8">
        <v>0</v>
      </c>
      <c r="M77" s="14">
        <f t="shared" si="27"/>
        <v>1460.91</v>
      </c>
      <c r="N77" s="8">
        <f>(K77/G77)*1000</f>
        <v>129999.6440584456</v>
      </c>
      <c r="O77" s="8">
        <v>0</v>
      </c>
    </row>
    <row r="78" spans="1:15" ht="15.75">
      <c r="A78" s="81"/>
      <c r="B78" s="85"/>
      <c r="C78" s="68" t="s">
        <v>89</v>
      </c>
      <c r="D78" s="8">
        <v>0</v>
      </c>
      <c r="E78" s="8">
        <v>0</v>
      </c>
      <c r="F78" s="8">
        <f t="shared" si="24"/>
        <v>0</v>
      </c>
      <c r="G78" s="8">
        <v>0</v>
      </c>
      <c r="H78" s="8">
        <v>0</v>
      </c>
      <c r="I78" s="1">
        <f t="shared" si="25"/>
        <v>0</v>
      </c>
      <c r="J78" s="7">
        <f t="shared" si="26"/>
        <v>0</v>
      </c>
      <c r="K78" s="8">
        <v>0</v>
      </c>
      <c r="L78" s="8">
        <v>0</v>
      </c>
      <c r="M78" s="8">
        <f t="shared" si="27"/>
        <v>0</v>
      </c>
      <c r="N78" s="8">
        <v>0</v>
      </c>
      <c r="O78" s="8">
        <v>0</v>
      </c>
    </row>
    <row r="79" spans="1:15" ht="15.75">
      <c r="A79" s="81"/>
      <c r="B79" s="85"/>
      <c r="C79" s="68" t="s">
        <v>90</v>
      </c>
      <c r="D79" s="8"/>
      <c r="E79" s="8">
        <v>0</v>
      </c>
      <c r="F79" s="8">
        <f t="shared" si="24"/>
        <v>0</v>
      </c>
      <c r="G79" s="63">
        <v>3.6856499999999999</v>
      </c>
      <c r="H79" s="8">
        <v>0</v>
      </c>
      <c r="I79" s="63">
        <f t="shared" si="25"/>
        <v>3.6856499999999999</v>
      </c>
      <c r="J79" s="63">
        <f t="shared" si="26"/>
        <v>3.6856499999999999</v>
      </c>
      <c r="K79" s="8">
        <v>0</v>
      </c>
      <c r="L79" s="8">
        <v>0</v>
      </c>
      <c r="M79" s="8">
        <f t="shared" si="27"/>
        <v>0</v>
      </c>
      <c r="N79" s="8">
        <v>0</v>
      </c>
      <c r="O79" s="8">
        <v>0</v>
      </c>
    </row>
    <row r="80" spans="1:15" ht="15.75">
      <c r="A80" s="82"/>
      <c r="B80" s="86"/>
      <c r="C80" s="32" t="s">
        <v>91</v>
      </c>
      <c r="D80" s="11">
        <f>SUM(D77:D79)</f>
        <v>0</v>
      </c>
      <c r="E80" s="11">
        <f>SUM(E77:E79)</f>
        <v>0</v>
      </c>
      <c r="F80" s="11">
        <f>SUM(F77:F79)</f>
        <v>0</v>
      </c>
      <c r="G80" s="61">
        <f>SUM(G77:G79)</f>
        <v>14.923449999999999</v>
      </c>
      <c r="H80" s="11">
        <v>0</v>
      </c>
      <c r="I80" s="61">
        <f>SUM(I77:I79)</f>
        <v>14.923449999999999</v>
      </c>
      <c r="J80" s="61">
        <f>I80+F80</f>
        <v>14.923449999999999</v>
      </c>
      <c r="K80" s="16">
        <f>SUM(K77:K79)</f>
        <v>1460.91</v>
      </c>
      <c r="L80" s="11">
        <f>SUM(L77:L79)</f>
        <v>0</v>
      </c>
      <c r="M80" s="16">
        <f>SUM(M77:M79)</f>
        <v>1460.91</v>
      </c>
      <c r="N80" s="11">
        <f>(K80/G80)*1000</f>
        <v>97893.583588245368</v>
      </c>
      <c r="O80" s="11">
        <v>0</v>
      </c>
    </row>
    <row r="81" spans="1:15" ht="15.75">
      <c r="A81" s="83"/>
      <c r="B81" s="76" t="s">
        <v>92</v>
      </c>
      <c r="C81" s="76"/>
      <c r="D81" s="9">
        <f>D76+D80</f>
        <v>0</v>
      </c>
      <c r="E81" s="9">
        <f t="shared" ref="E81:M81" si="30">E76+E80</f>
        <v>0</v>
      </c>
      <c r="F81" s="9">
        <f t="shared" si="30"/>
        <v>0</v>
      </c>
      <c r="G81" s="9">
        <f t="shared" si="30"/>
        <v>18.53885</v>
      </c>
      <c r="H81" s="9">
        <f t="shared" si="30"/>
        <v>0</v>
      </c>
      <c r="I81" s="9">
        <f t="shared" si="30"/>
        <v>18.53885</v>
      </c>
      <c r="J81" s="9">
        <f t="shared" si="30"/>
        <v>18.53885</v>
      </c>
      <c r="K81" s="9">
        <f t="shared" si="30"/>
        <v>2600.6949999999997</v>
      </c>
      <c r="L81" s="9">
        <f t="shared" si="30"/>
        <v>0</v>
      </c>
      <c r="M81" s="9">
        <f t="shared" si="30"/>
        <v>2600.6949999999997</v>
      </c>
      <c r="N81" s="9">
        <f>(K81/G81)*1000</f>
        <v>140283.5127313722</v>
      </c>
      <c r="O81" s="9">
        <v>0</v>
      </c>
    </row>
    <row r="82" spans="1:15" ht="15.75">
      <c r="A82" s="87" t="s">
        <v>93</v>
      </c>
      <c r="B82" s="75" t="s">
        <v>94</v>
      </c>
      <c r="C82" s="75"/>
      <c r="D82" s="8">
        <v>0</v>
      </c>
      <c r="E82" s="8">
        <v>0</v>
      </c>
      <c r="F82" s="8">
        <f>D82+E82</f>
        <v>0</v>
      </c>
      <c r="G82" s="8">
        <v>0</v>
      </c>
      <c r="H82" s="8">
        <v>0</v>
      </c>
      <c r="I82" s="1">
        <f t="shared" ref="I82:I90" si="31">H82+G82</f>
        <v>0</v>
      </c>
      <c r="J82" s="8">
        <f>F82+I82</f>
        <v>0</v>
      </c>
      <c r="K82" s="8">
        <v>0</v>
      </c>
      <c r="L82" s="8">
        <v>0</v>
      </c>
      <c r="M82" s="8">
        <f t="shared" ref="M82:M85" si="32">L82+K82</f>
        <v>0</v>
      </c>
      <c r="N82" s="8">
        <v>0</v>
      </c>
      <c r="O82" s="8">
        <v>0</v>
      </c>
    </row>
    <row r="83" spans="1:15" ht="15.75">
      <c r="A83" s="87"/>
      <c r="B83" s="75" t="s">
        <v>95</v>
      </c>
      <c r="C83" s="75"/>
      <c r="D83" s="8">
        <v>0</v>
      </c>
      <c r="E83" s="8">
        <v>0</v>
      </c>
      <c r="F83" s="8">
        <f>D83+E83</f>
        <v>0</v>
      </c>
      <c r="G83" s="8">
        <v>0</v>
      </c>
      <c r="H83" s="8">
        <v>0</v>
      </c>
      <c r="I83" s="1">
        <f t="shared" si="31"/>
        <v>0</v>
      </c>
      <c r="J83" s="8">
        <f t="shared" ref="J83:J85" si="33">F83+I83</f>
        <v>0</v>
      </c>
      <c r="K83" s="8">
        <v>0</v>
      </c>
      <c r="L83" s="8">
        <v>0</v>
      </c>
      <c r="M83" s="8">
        <f t="shared" si="32"/>
        <v>0</v>
      </c>
      <c r="N83" s="8">
        <v>0</v>
      </c>
      <c r="O83" s="8">
        <v>0</v>
      </c>
    </row>
    <row r="84" spans="1:15" ht="15.75">
      <c r="A84" s="87"/>
      <c r="B84" s="75" t="s">
        <v>96</v>
      </c>
      <c r="C84" s="75"/>
      <c r="D84" s="8">
        <v>1</v>
      </c>
      <c r="E84" s="8">
        <v>0</v>
      </c>
      <c r="F84" s="8">
        <f>D84+E84</f>
        <v>1</v>
      </c>
      <c r="G84" s="1">
        <v>17.5</v>
      </c>
      <c r="H84" s="8">
        <v>0</v>
      </c>
      <c r="I84" s="1">
        <f t="shared" si="31"/>
        <v>17.5</v>
      </c>
      <c r="J84" s="1">
        <f t="shared" si="33"/>
        <v>18.5</v>
      </c>
      <c r="K84" s="7">
        <v>3.2000000000000001E-2</v>
      </c>
      <c r="L84" s="8">
        <v>0</v>
      </c>
      <c r="M84" s="7">
        <f t="shared" si="32"/>
        <v>3.2000000000000001E-2</v>
      </c>
      <c r="N84" s="7">
        <f>(K84/G84)*1000</f>
        <v>1.8285714285714285</v>
      </c>
      <c r="O84" s="8">
        <v>0</v>
      </c>
    </row>
    <row r="85" spans="1:15" ht="15.75">
      <c r="A85" s="87"/>
      <c r="B85" s="75" t="s">
        <v>97</v>
      </c>
      <c r="C85" s="75"/>
      <c r="D85" s="1">
        <v>13.7</v>
      </c>
      <c r="E85" s="1">
        <v>17.899999999999999</v>
      </c>
      <c r="F85" s="1">
        <f>D85+E85</f>
        <v>31.599999999999998</v>
      </c>
      <c r="G85" s="1">
        <v>73.5</v>
      </c>
      <c r="H85" s="8">
        <v>0</v>
      </c>
      <c r="I85" s="1">
        <f t="shared" si="31"/>
        <v>73.5</v>
      </c>
      <c r="J85" s="1">
        <f t="shared" si="33"/>
        <v>105.1</v>
      </c>
      <c r="K85" s="1">
        <v>212.4</v>
      </c>
      <c r="L85" s="8">
        <v>0</v>
      </c>
      <c r="M85" s="1">
        <f t="shared" si="32"/>
        <v>212.4</v>
      </c>
      <c r="N85" s="8">
        <f>(K85/G85)*1000</f>
        <v>2889.795918367347</v>
      </c>
      <c r="O85" s="8">
        <v>0</v>
      </c>
    </row>
    <row r="86" spans="1:15" ht="15.75">
      <c r="A86" s="87"/>
      <c r="B86" s="89" t="s">
        <v>98</v>
      </c>
      <c r="C86" s="89"/>
      <c r="D86" s="48">
        <v>1425</v>
      </c>
      <c r="E86" s="48">
        <v>0</v>
      </c>
      <c r="F86" s="48">
        <f>E86+D86</f>
        <v>1425</v>
      </c>
      <c r="G86" s="48">
        <v>0</v>
      </c>
      <c r="H86" s="48">
        <v>0</v>
      </c>
      <c r="I86" s="48">
        <f t="shared" ref="I86" si="34">H86+G86</f>
        <v>0</v>
      </c>
      <c r="J86" s="48">
        <f>I86+F86</f>
        <v>1425</v>
      </c>
      <c r="K86" s="48">
        <v>0</v>
      </c>
      <c r="L86" s="48">
        <v>0</v>
      </c>
      <c r="M86" s="48">
        <f>L86+K86</f>
        <v>0</v>
      </c>
      <c r="N86" s="48">
        <v>0</v>
      </c>
      <c r="O86" s="48">
        <v>0</v>
      </c>
    </row>
    <row r="87" spans="1:15" ht="15.75">
      <c r="A87" s="87"/>
      <c r="B87" s="75" t="s">
        <v>99</v>
      </c>
      <c r="C87" s="75"/>
      <c r="D87" s="8">
        <v>0</v>
      </c>
      <c r="E87" s="8">
        <v>0</v>
      </c>
      <c r="F87" s="8">
        <f>E87+D87</f>
        <v>0</v>
      </c>
      <c r="G87" s="8">
        <v>0</v>
      </c>
      <c r="H87" s="8">
        <v>0</v>
      </c>
      <c r="I87" s="1">
        <f t="shared" si="31"/>
        <v>0</v>
      </c>
      <c r="J87" s="8">
        <f>I87+F87</f>
        <v>0</v>
      </c>
      <c r="K87" s="8">
        <v>0</v>
      </c>
      <c r="L87" s="8">
        <v>0</v>
      </c>
      <c r="M87" s="8">
        <f>L87+K87</f>
        <v>0</v>
      </c>
      <c r="N87" s="8">
        <v>0</v>
      </c>
      <c r="O87" s="8">
        <v>0</v>
      </c>
    </row>
    <row r="88" spans="1:15" ht="15.75">
      <c r="A88" s="87"/>
      <c r="B88" s="75" t="s">
        <v>100</v>
      </c>
      <c r="C88" s="75"/>
      <c r="D88" s="8">
        <v>0</v>
      </c>
      <c r="E88" s="8">
        <v>0</v>
      </c>
      <c r="F88" s="8">
        <v>0</v>
      </c>
      <c r="G88" s="1">
        <v>5.6</v>
      </c>
      <c r="H88" s="8">
        <v>94</v>
      </c>
      <c r="I88" s="1">
        <f t="shared" si="31"/>
        <v>99.6</v>
      </c>
      <c r="J88" s="1">
        <f>F88+I88</f>
        <v>99.6</v>
      </c>
      <c r="K88" s="7">
        <v>2.6680000000000001</v>
      </c>
      <c r="L88" s="8">
        <v>36</v>
      </c>
      <c r="M88" s="7">
        <f>K88+L88</f>
        <v>38.667999999999999</v>
      </c>
      <c r="N88" s="8">
        <f>(K88/G88)*1000</f>
        <v>476.4285714285715</v>
      </c>
      <c r="O88" s="8">
        <f>(L88/H88)*1000</f>
        <v>382.97872340425533</v>
      </c>
    </row>
    <row r="89" spans="1:15" ht="15.75">
      <c r="A89" s="87"/>
      <c r="B89" s="75" t="s">
        <v>101</v>
      </c>
      <c r="C89" s="75"/>
      <c r="D89" s="8">
        <v>0</v>
      </c>
      <c r="E89" s="8">
        <v>0</v>
      </c>
      <c r="F89" s="8">
        <v>0</v>
      </c>
      <c r="G89" s="47">
        <v>3.3740999999999999</v>
      </c>
      <c r="H89" s="8">
        <v>0</v>
      </c>
      <c r="I89" s="47">
        <f t="shared" si="31"/>
        <v>3.3740999999999999</v>
      </c>
      <c r="J89" s="47">
        <f>F89+I89</f>
        <v>3.3740999999999999</v>
      </c>
      <c r="K89" s="7">
        <v>746.21799999999996</v>
      </c>
      <c r="L89" s="8">
        <v>0</v>
      </c>
      <c r="M89" s="7">
        <f>K89+L89</f>
        <v>746.21799999999996</v>
      </c>
      <c r="N89" s="8">
        <f>(K89/G89)*1000</f>
        <v>221160.60579117393</v>
      </c>
      <c r="O89" s="8">
        <v>0</v>
      </c>
    </row>
    <row r="90" spans="1:15" ht="13.5" customHeight="1">
      <c r="A90" s="87"/>
      <c r="B90" s="75" t="s">
        <v>102</v>
      </c>
      <c r="C90" s="75"/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1">
        <f t="shared" si="31"/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</row>
    <row r="91" spans="1:15" ht="15.75">
      <c r="A91" s="88"/>
      <c r="B91" s="76" t="s">
        <v>103</v>
      </c>
      <c r="C91" s="76"/>
      <c r="D91" s="2">
        <f>SUM(D82:D90)</f>
        <v>1439.7</v>
      </c>
      <c r="E91" s="2">
        <f t="shared" ref="E91:M91" si="35">SUM(E82:E90)</f>
        <v>17.899999999999999</v>
      </c>
      <c r="F91" s="2">
        <f t="shared" si="35"/>
        <v>1457.6</v>
      </c>
      <c r="G91" s="9">
        <f t="shared" si="35"/>
        <v>99.974099999999993</v>
      </c>
      <c r="H91" s="9">
        <f t="shared" si="35"/>
        <v>94</v>
      </c>
      <c r="I91" s="9">
        <f t="shared" si="35"/>
        <v>193.97409999999999</v>
      </c>
      <c r="J91" s="2">
        <f t="shared" si="35"/>
        <v>1651.5740999999998</v>
      </c>
      <c r="K91" s="2">
        <f t="shared" si="35"/>
        <v>961.31799999999998</v>
      </c>
      <c r="L91" s="9">
        <f t="shared" si="35"/>
        <v>36</v>
      </c>
      <c r="M91" s="2">
        <f t="shared" si="35"/>
        <v>997.31799999999998</v>
      </c>
      <c r="N91" s="9">
        <f>(K91/G91)*1000</f>
        <v>9615.6704586487904</v>
      </c>
      <c r="O91" s="9">
        <v>0</v>
      </c>
    </row>
    <row r="92" spans="1:15" ht="15.75">
      <c r="A92" s="77" t="s">
        <v>104</v>
      </c>
      <c r="B92" s="78"/>
      <c r="C92" s="79"/>
      <c r="D92" s="27">
        <f>D8+D18+D23+D31+D41+D57+D67+D81+D91</f>
        <v>3558.2</v>
      </c>
      <c r="E92" s="27">
        <f t="shared" ref="E92:M92" si="36">E8+E18+E23+E31+E41+E57+E67+E81+E91</f>
        <v>23.9</v>
      </c>
      <c r="F92" s="27">
        <f t="shared" si="36"/>
        <v>3582.1</v>
      </c>
      <c r="G92" s="26">
        <f t="shared" si="36"/>
        <v>9440.0129500000003</v>
      </c>
      <c r="H92" s="26">
        <f t="shared" si="36"/>
        <v>285</v>
      </c>
      <c r="I92" s="26">
        <f t="shared" si="36"/>
        <v>9725.0129500000003</v>
      </c>
      <c r="J92" s="27">
        <f t="shared" si="36"/>
        <v>13307.112950000001</v>
      </c>
      <c r="K92" s="27">
        <f t="shared" si="36"/>
        <v>108045.81299999999</v>
      </c>
      <c r="L92" s="26">
        <f t="shared" si="36"/>
        <v>196</v>
      </c>
      <c r="M92" s="27">
        <f t="shared" si="36"/>
        <v>108241.81299999999</v>
      </c>
      <c r="N92" s="26">
        <f>(K92/G92)*1000</f>
        <v>11445.515336925464</v>
      </c>
      <c r="O92" s="26">
        <f>(L92/H92)*1000</f>
        <v>687.71929824561403</v>
      </c>
    </row>
    <row r="93" spans="1:15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2" manualBreakCount="2">
    <brk id="31" max="14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693D"/>
  </sheetPr>
  <dimension ref="A1:P93"/>
  <sheetViews>
    <sheetView rightToLeft="1" topLeftCell="A76" zoomScaleNormal="100" workbookViewId="0">
      <selection activeCell="J52" sqref="J52"/>
    </sheetView>
  </sheetViews>
  <sheetFormatPr defaultRowHeight="15"/>
  <cols>
    <col min="1" max="1" width="5.85546875" customWidth="1"/>
    <col min="2" max="2" width="5.7109375" customWidth="1"/>
    <col min="3" max="3" width="13.42578125" customWidth="1"/>
    <col min="5" max="5" width="7.7109375" customWidth="1"/>
    <col min="8" max="8" width="6.7109375" customWidth="1"/>
    <col min="11" max="11" width="9.85546875" customWidth="1"/>
    <col min="12" max="12" width="8.28515625" customWidth="1"/>
    <col min="13" max="13" width="10.140625" customWidth="1"/>
    <col min="14" max="14" width="9.140625" customWidth="1"/>
    <col min="15" max="15" width="6.85546875" customWidth="1"/>
  </cols>
  <sheetData>
    <row r="1" spans="1:15" ht="18.75">
      <c r="A1" s="90" t="s">
        <v>114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18" t="s">
        <v>7</v>
      </c>
      <c r="L3" s="18" t="s">
        <v>8</v>
      </c>
      <c r="M3" s="18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1">
        <v>200.3</v>
      </c>
      <c r="E4" s="8">
        <v>0</v>
      </c>
      <c r="F4" s="1">
        <f>D4+E4</f>
        <v>200.3</v>
      </c>
      <c r="G4" s="8">
        <v>950</v>
      </c>
      <c r="H4" s="8">
        <v>0</v>
      </c>
      <c r="I4" s="8">
        <f>G4+H4</f>
        <v>950</v>
      </c>
      <c r="J4" s="1">
        <f>I4+F4</f>
        <v>1150.3</v>
      </c>
      <c r="K4" s="8">
        <v>13162</v>
      </c>
      <c r="L4" s="8">
        <v>0</v>
      </c>
      <c r="M4" s="8">
        <f>K4+L4</f>
        <v>13162</v>
      </c>
      <c r="N4" s="8">
        <f>(K4/G4)*1000</f>
        <v>13854.736842105263</v>
      </c>
      <c r="O4" s="8">
        <v>0</v>
      </c>
    </row>
    <row r="5" spans="1:15" ht="15.75">
      <c r="A5" s="87"/>
      <c r="B5" s="75" t="s">
        <v>12</v>
      </c>
      <c r="C5" s="75"/>
      <c r="D5" s="8">
        <v>19.600000000000001</v>
      </c>
      <c r="E5" s="8">
        <v>0</v>
      </c>
      <c r="F5" s="8">
        <f t="shared" ref="F5:F7" si="0">D5+E5</f>
        <v>19.600000000000001</v>
      </c>
      <c r="G5" s="8">
        <v>35</v>
      </c>
      <c r="H5" s="8">
        <v>0</v>
      </c>
      <c r="I5" s="8">
        <f t="shared" ref="I5:I7" si="1">G5+H5</f>
        <v>35</v>
      </c>
      <c r="J5" s="1">
        <f>I5+F5</f>
        <v>54.6</v>
      </c>
      <c r="K5" s="8">
        <v>158</v>
      </c>
      <c r="L5" s="8">
        <v>0</v>
      </c>
      <c r="M5" s="8">
        <f t="shared" ref="M5:M7" si="2">K5+L5</f>
        <v>158</v>
      </c>
      <c r="N5" s="8">
        <f>(K5/G5)*1000</f>
        <v>4514.2857142857147</v>
      </c>
      <c r="O5" s="8">
        <v>0</v>
      </c>
    </row>
    <row r="6" spans="1:15" ht="15.75">
      <c r="A6" s="87"/>
      <c r="B6" s="75" t="s">
        <v>13</v>
      </c>
      <c r="C6" s="75"/>
      <c r="D6" s="8">
        <v>1</v>
      </c>
      <c r="E6" s="8">
        <v>0</v>
      </c>
      <c r="F6" s="8">
        <f t="shared" si="0"/>
        <v>1</v>
      </c>
      <c r="G6" s="8">
        <v>5</v>
      </c>
      <c r="H6" s="8">
        <v>0</v>
      </c>
      <c r="I6" s="8">
        <f t="shared" si="1"/>
        <v>5</v>
      </c>
      <c r="J6" s="8">
        <f>I6+F6</f>
        <v>6</v>
      </c>
      <c r="K6" s="8">
        <v>40</v>
      </c>
      <c r="L6" s="8">
        <v>0</v>
      </c>
      <c r="M6" s="8">
        <f t="shared" si="2"/>
        <v>40</v>
      </c>
      <c r="N6" s="8">
        <f>(K6/G6)*1000</f>
        <v>8000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 t="shared" si="0"/>
        <v>0</v>
      </c>
      <c r="G7" s="8">
        <v>0</v>
      </c>
      <c r="H7" s="8">
        <v>0</v>
      </c>
      <c r="I7" s="8">
        <f t="shared" si="1"/>
        <v>0</v>
      </c>
      <c r="J7" s="8">
        <f>I7+F7</f>
        <v>0</v>
      </c>
      <c r="K7" s="8">
        <v>0</v>
      </c>
      <c r="L7" s="8">
        <v>0</v>
      </c>
      <c r="M7" s="8">
        <f t="shared" si="2"/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9">
        <f>SUM(D4:D7)</f>
        <v>220.9</v>
      </c>
      <c r="E8" s="9">
        <f t="shared" ref="E8:O8" si="3">SUM(E4:E7)</f>
        <v>0</v>
      </c>
      <c r="F8" s="9">
        <f t="shared" si="3"/>
        <v>220.9</v>
      </c>
      <c r="G8" s="9">
        <f t="shared" si="3"/>
        <v>990</v>
      </c>
      <c r="H8" s="9">
        <f t="shared" si="3"/>
        <v>0</v>
      </c>
      <c r="I8" s="9">
        <f t="shared" si="3"/>
        <v>990</v>
      </c>
      <c r="J8" s="9">
        <f t="shared" si="3"/>
        <v>1210.8999999999999</v>
      </c>
      <c r="K8" s="9">
        <f t="shared" si="3"/>
        <v>13360</v>
      </c>
      <c r="L8" s="9">
        <f t="shared" si="3"/>
        <v>0</v>
      </c>
      <c r="M8" s="9">
        <f t="shared" si="3"/>
        <v>13360</v>
      </c>
      <c r="N8" s="9">
        <f>(K8/G8)*1000</f>
        <v>13494.949494949495</v>
      </c>
      <c r="O8" s="9">
        <f t="shared" si="3"/>
        <v>0</v>
      </c>
    </row>
    <row r="9" spans="1:15" ht="15.75">
      <c r="A9" s="87" t="s">
        <v>16</v>
      </c>
      <c r="B9" s="75" t="s">
        <v>17</v>
      </c>
      <c r="C9" s="75"/>
      <c r="D9" s="8">
        <v>6</v>
      </c>
      <c r="E9" s="8">
        <v>0</v>
      </c>
      <c r="F9" s="8">
        <f>D9+E9</f>
        <v>6</v>
      </c>
      <c r="G9" s="8">
        <v>20</v>
      </c>
      <c r="H9" s="8">
        <v>0</v>
      </c>
      <c r="I9" s="8">
        <f>G9+H9</f>
        <v>20</v>
      </c>
      <c r="J9" s="8">
        <f>I9+F9</f>
        <v>26</v>
      </c>
      <c r="K9" s="8">
        <v>120</v>
      </c>
      <c r="L9" s="8">
        <v>0</v>
      </c>
      <c r="M9" s="8">
        <f>K9+L9</f>
        <v>120</v>
      </c>
      <c r="N9" s="8">
        <f>(K9/G9)*1000</f>
        <v>6000</v>
      </c>
      <c r="O9" s="8">
        <v>0</v>
      </c>
    </row>
    <row r="10" spans="1:15" ht="15.75">
      <c r="A10" s="87"/>
      <c r="B10" s="75" t="s">
        <v>18</v>
      </c>
      <c r="C10" s="75"/>
      <c r="D10" s="8">
        <v>8</v>
      </c>
      <c r="E10" s="8">
        <v>0</v>
      </c>
      <c r="F10" s="8">
        <f t="shared" ref="F10:F17" si="4">D10+E10</f>
        <v>8</v>
      </c>
      <c r="G10" s="8">
        <v>19</v>
      </c>
      <c r="H10" s="8">
        <v>0</v>
      </c>
      <c r="I10" s="8">
        <f t="shared" ref="I10:I17" si="5">G10+H10</f>
        <v>19</v>
      </c>
      <c r="J10" s="8">
        <f t="shared" ref="J10:J17" si="6">I10+F10</f>
        <v>27</v>
      </c>
      <c r="K10" s="8">
        <v>136</v>
      </c>
      <c r="L10" s="8">
        <v>0</v>
      </c>
      <c r="M10" s="8">
        <f t="shared" ref="M10:M17" si="7">K10+L10</f>
        <v>136</v>
      </c>
      <c r="N10" s="8">
        <f t="shared" ref="N10:N17" si="8">(K10/G10)*1000</f>
        <v>7157.894736842105</v>
      </c>
      <c r="O10" s="8">
        <v>0</v>
      </c>
    </row>
    <row r="11" spans="1:15" ht="15.75">
      <c r="A11" s="87"/>
      <c r="B11" s="75" t="s">
        <v>19</v>
      </c>
      <c r="C11" s="75"/>
      <c r="D11" s="8">
        <v>3</v>
      </c>
      <c r="E11" s="8">
        <v>0</v>
      </c>
      <c r="F11" s="8">
        <f t="shared" si="4"/>
        <v>3</v>
      </c>
      <c r="G11" s="8">
        <v>14</v>
      </c>
      <c r="H11" s="8">
        <v>0</v>
      </c>
      <c r="I11" s="8">
        <f t="shared" si="5"/>
        <v>14</v>
      </c>
      <c r="J11" s="8">
        <f t="shared" si="6"/>
        <v>17</v>
      </c>
      <c r="K11" s="8">
        <v>51</v>
      </c>
      <c r="L11" s="8">
        <v>0</v>
      </c>
      <c r="M11" s="8">
        <f t="shared" si="7"/>
        <v>51</v>
      </c>
      <c r="N11" s="8">
        <f t="shared" si="8"/>
        <v>3642.8571428571427</v>
      </c>
      <c r="O11" s="8">
        <v>0</v>
      </c>
    </row>
    <row r="12" spans="1:15" ht="15.75">
      <c r="A12" s="87"/>
      <c r="B12" s="75" t="s">
        <v>20</v>
      </c>
      <c r="C12" s="75"/>
      <c r="D12" s="8">
        <v>2</v>
      </c>
      <c r="E12" s="8">
        <v>0</v>
      </c>
      <c r="F12" s="8">
        <f t="shared" si="4"/>
        <v>2</v>
      </c>
      <c r="G12" s="8">
        <v>14</v>
      </c>
      <c r="H12" s="8">
        <v>0</v>
      </c>
      <c r="I12" s="8">
        <f t="shared" si="5"/>
        <v>14</v>
      </c>
      <c r="J12" s="8">
        <f t="shared" si="6"/>
        <v>16</v>
      </c>
      <c r="K12" s="8">
        <v>73</v>
      </c>
      <c r="L12" s="8">
        <v>0</v>
      </c>
      <c r="M12" s="8">
        <f t="shared" si="7"/>
        <v>73</v>
      </c>
      <c r="N12" s="8">
        <f t="shared" si="8"/>
        <v>5214.2857142857147</v>
      </c>
      <c r="O12" s="8">
        <v>0</v>
      </c>
    </row>
    <row r="13" spans="1:15" ht="15.75">
      <c r="A13" s="87"/>
      <c r="B13" s="75" t="s">
        <v>21</v>
      </c>
      <c r="C13" s="75"/>
      <c r="D13" s="8">
        <v>4</v>
      </c>
      <c r="E13" s="8">
        <v>0</v>
      </c>
      <c r="F13" s="8">
        <f t="shared" si="4"/>
        <v>4</v>
      </c>
      <c r="G13" s="8">
        <v>97</v>
      </c>
      <c r="H13" s="8">
        <v>0</v>
      </c>
      <c r="I13" s="8">
        <f t="shared" si="5"/>
        <v>97</v>
      </c>
      <c r="J13" s="8">
        <f t="shared" si="6"/>
        <v>101</v>
      </c>
      <c r="K13" s="8">
        <v>356</v>
      </c>
      <c r="L13" s="8">
        <v>0</v>
      </c>
      <c r="M13" s="8">
        <f t="shared" si="7"/>
        <v>356</v>
      </c>
      <c r="N13" s="8">
        <f t="shared" si="8"/>
        <v>3670.103092783505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4"/>
        <v>0</v>
      </c>
      <c r="G14" s="8">
        <v>6</v>
      </c>
      <c r="H14" s="8">
        <v>0</v>
      </c>
      <c r="I14" s="8">
        <f t="shared" si="5"/>
        <v>6</v>
      </c>
      <c r="J14" s="8">
        <f t="shared" si="6"/>
        <v>6</v>
      </c>
      <c r="K14" s="8">
        <v>30</v>
      </c>
      <c r="L14" s="8">
        <v>0</v>
      </c>
      <c r="M14" s="8">
        <f t="shared" si="7"/>
        <v>30</v>
      </c>
      <c r="N14" s="8">
        <f t="shared" si="8"/>
        <v>5000</v>
      </c>
      <c r="O14" s="8">
        <v>0</v>
      </c>
    </row>
    <row r="15" spans="1:15" ht="15.75">
      <c r="A15" s="87"/>
      <c r="B15" s="75" t="s">
        <v>23</v>
      </c>
      <c r="C15" s="75"/>
      <c r="D15" s="8">
        <v>2</v>
      </c>
      <c r="E15" s="8">
        <v>0</v>
      </c>
      <c r="F15" s="8">
        <f t="shared" si="4"/>
        <v>2</v>
      </c>
      <c r="G15" s="8">
        <v>106</v>
      </c>
      <c r="H15" s="8">
        <v>0</v>
      </c>
      <c r="I15" s="8">
        <f t="shared" si="5"/>
        <v>106</v>
      </c>
      <c r="J15" s="8">
        <f t="shared" si="6"/>
        <v>108</v>
      </c>
      <c r="K15" s="8">
        <v>280</v>
      </c>
      <c r="L15" s="8">
        <v>0</v>
      </c>
      <c r="M15" s="8">
        <f t="shared" si="7"/>
        <v>280</v>
      </c>
      <c r="N15" s="8">
        <f t="shared" si="8"/>
        <v>2641.5094339622642</v>
      </c>
      <c r="O15" s="8">
        <v>0</v>
      </c>
    </row>
    <row r="16" spans="1:15" ht="15.75">
      <c r="A16" s="87"/>
      <c r="B16" s="75" t="s">
        <v>24</v>
      </c>
      <c r="C16" s="75"/>
      <c r="D16" s="8">
        <v>10</v>
      </c>
      <c r="E16" s="8">
        <v>0</v>
      </c>
      <c r="F16" s="8">
        <f t="shared" si="4"/>
        <v>10</v>
      </c>
      <c r="G16" s="8">
        <v>32</v>
      </c>
      <c r="H16" s="8">
        <v>0</v>
      </c>
      <c r="I16" s="8">
        <f t="shared" si="5"/>
        <v>32</v>
      </c>
      <c r="J16" s="8">
        <f t="shared" si="6"/>
        <v>42</v>
      </c>
      <c r="K16" s="8">
        <v>127</v>
      </c>
      <c r="L16" s="8">
        <v>0</v>
      </c>
      <c r="M16" s="8">
        <f t="shared" si="7"/>
        <v>127</v>
      </c>
      <c r="N16" s="8">
        <f t="shared" si="8"/>
        <v>3968.75</v>
      </c>
      <c r="O16" s="8">
        <v>0</v>
      </c>
    </row>
    <row r="17" spans="1:15" ht="15.75">
      <c r="A17" s="87"/>
      <c r="B17" s="75" t="s">
        <v>25</v>
      </c>
      <c r="C17" s="75"/>
      <c r="D17" s="8">
        <v>23</v>
      </c>
      <c r="E17" s="8">
        <v>0</v>
      </c>
      <c r="F17" s="8">
        <f t="shared" si="4"/>
        <v>23</v>
      </c>
      <c r="G17" s="8">
        <v>2</v>
      </c>
      <c r="H17" s="8">
        <v>0</v>
      </c>
      <c r="I17" s="8">
        <f t="shared" si="5"/>
        <v>2</v>
      </c>
      <c r="J17" s="8">
        <f t="shared" si="6"/>
        <v>25</v>
      </c>
      <c r="K17" s="8">
        <v>9</v>
      </c>
      <c r="L17" s="8">
        <v>0</v>
      </c>
      <c r="M17" s="8">
        <f t="shared" si="7"/>
        <v>9</v>
      </c>
      <c r="N17" s="8">
        <f t="shared" si="8"/>
        <v>4500</v>
      </c>
      <c r="O17" s="8">
        <v>0</v>
      </c>
    </row>
    <row r="18" spans="1:15" ht="15.75">
      <c r="A18" s="88"/>
      <c r="B18" s="76" t="s">
        <v>26</v>
      </c>
      <c r="C18" s="76"/>
      <c r="D18" s="9">
        <f>SUM(D9:D17)</f>
        <v>58</v>
      </c>
      <c r="E18" s="9">
        <f t="shared" ref="E18:O18" si="9">SUM(E9:E17)</f>
        <v>0</v>
      </c>
      <c r="F18" s="9">
        <f t="shared" si="9"/>
        <v>58</v>
      </c>
      <c r="G18" s="9">
        <f t="shared" si="9"/>
        <v>310</v>
      </c>
      <c r="H18" s="9">
        <f t="shared" si="9"/>
        <v>0</v>
      </c>
      <c r="I18" s="9">
        <f t="shared" si="9"/>
        <v>310</v>
      </c>
      <c r="J18" s="9">
        <f t="shared" si="9"/>
        <v>368</v>
      </c>
      <c r="K18" s="9">
        <f t="shared" si="9"/>
        <v>1182</v>
      </c>
      <c r="L18" s="9">
        <f t="shared" si="9"/>
        <v>0</v>
      </c>
      <c r="M18" s="9">
        <f t="shared" si="9"/>
        <v>1182</v>
      </c>
      <c r="N18" s="9">
        <f>(K18/G18)*1000</f>
        <v>3812.9032258064517</v>
      </c>
      <c r="O18" s="9">
        <f t="shared" si="9"/>
        <v>0</v>
      </c>
    </row>
    <row r="19" spans="1:15" ht="15.75">
      <c r="A19" s="87" t="s">
        <v>27</v>
      </c>
      <c r="B19" s="75" t="s">
        <v>28</v>
      </c>
      <c r="C19" s="75"/>
      <c r="D19" s="8">
        <v>4</v>
      </c>
      <c r="E19" s="8">
        <v>0</v>
      </c>
      <c r="F19" s="8">
        <f>D19+E19</f>
        <v>4</v>
      </c>
      <c r="G19" s="8">
        <v>200</v>
      </c>
      <c r="H19" s="8">
        <v>0</v>
      </c>
      <c r="I19" s="8">
        <f>G19+H19</f>
        <v>200</v>
      </c>
      <c r="J19" s="8">
        <f>I19+F19</f>
        <v>204</v>
      </c>
      <c r="K19" s="8">
        <v>2352</v>
      </c>
      <c r="L19" s="8">
        <v>0</v>
      </c>
      <c r="M19" s="8">
        <f>K19+L19</f>
        <v>2352</v>
      </c>
      <c r="N19" s="8">
        <f>(K19/G19)*1000</f>
        <v>11760</v>
      </c>
      <c r="O19" s="8">
        <v>0</v>
      </c>
    </row>
    <row r="20" spans="1:15" ht="15.75">
      <c r="A20" s="87"/>
      <c r="B20" s="75" t="s">
        <v>29</v>
      </c>
      <c r="C20" s="75"/>
      <c r="D20" s="8">
        <v>0</v>
      </c>
      <c r="E20" s="8">
        <v>0</v>
      </c>
      <c r="F20" s="8">
        <f t="shared" ref="F20:F22" si="10">D20+E20</f>
        <v>0</v>
      </c>
      <c r="G20" s="14">
        <v>5.0999999999999996</v>
      </c>
      <c r="H20" s="8">
        <v>0</v>
      </c>
      <c r="I20" s="14">
        <f t="shared" ref="I20:I22" si="11">G20+H20</f>
        <v>5.0999999999999996</v>
      </c>
      <c r="J20" s="14">
        <f>I20+F20</f>
        <v>5.0999999999999996</v>
      </c>
      <c r="K20" s="8">
        <v>20</v>
      </c>
      <c r="L20" s="8">
        <v>0</v>
      </c>
      <c r="M20" s="8">
        <f t="shared" ref="M20:M22" si="12">K20+L20</f>
        <v>20</v>
      </c>
      <c r="N20" s="8">
        <f>(K20/G20)*1000</f>
        <v>3921.5686274509808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 t="shared" si="10"/>
        <v>0</v>
      </c>
      <c r="G21" s="8">
        <v>0</v>
      </c>
      <c r="H21" s="8">
        <v>0</v>
      </c>
      <c r="I21" s="8">
        <f t="shared" si="11"/>
        <v>0</v>
      </c>
      <c r="J21" s="8">
        <v>0</v>
      </c>
      <c r="K21" s="8">
        <v>0</v>
      </c>
      <c r="L21" s="8">
        <v>0</v>
      </c>
      <c r="M21" s="8">
        <f t="shared" si="12"/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 t="shared" si="10"/>
        <v>0</v>
      </c>
      <c r="G22" s="8">
        <v>0</v>
      </c>
      <c r="H22" s="8">
        <v>0</v>
      </c>
      <c r="I22" s="8">
        <f t="shared" si="11"/>
        <v>0</v>
      </c>
      <c r="J22" s="8">
        <v>0</v>
      </c>
      <c r="K22" s="8">
        <v>0</v>
      </c>
      <c r="L22" s="8">
        <v>0</v>
      </c>
      <c r="M22" s="8">
        <f t="shared" si="12"/>
        <v>0</v>
      </c>
      <c r="N22" s="8">
        <v>0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4</v>
      </c>
      <c r="E23" s="9">
        <f t="shared" ref="E23:M23" si="13">SUM(E19:E22)</f>
        <v>0</v>
      </c>
      <c r="F23" s="9">
        <f t="shared" si="13"/>
        <v>4</v>
      </c>
      <c r="G23" s="9">
        <f t="shared" si="13"/>
        <v>205.1</v>
      </c>
      <c r="H23" s="9">
        <f t="shared" si="13"/>
        <v>0</v>
      </c>
      <c r="I23" s="9">
        <f t="shared" si="13"/>
        <v>205.1</v>
      </c>
      <c r="J23" s="9">
        <f t="shared" si="13"/>
        <v>209.1</v>
      </c>
      <c r="K23" s="9">
        <f t="shared" si="13"/>
        <v>2372</v>
      </c>
      <c r="L23" s="9">
        <f t="shared" si="13"/>
        <v>0</v>
      </c>
      <c r="M23" s="9">
        <f t="shared" si="13"/>
        <v>2372</v>
      </c>
      <c r="N23" s="9">
        <f>(K23/G23)*1000</f>
        <v>11565.090199902486</v>
      </c>
      <c r="O23" s="9">
        <f>SUM(O19:O22)</f>
        <v>0</v>
      </c>
    </row>
    <row r="24" spans="1:15" ht="15.75">
      <c r="A24" s="87" t="s">
        <v>33</v>
      </c>
      <c r="B24" s="75" t="s">
        <v>34</v>
      </c>
      <c r="C24" s="75"/>
      <c r="D24" s="8">
        <v>0</v>
      </c>
      <c r="E24" s="8">
        <v>0</v>
      </c>
      <c r="F24" s="8">
        <f>D24+E24</f>
        <v>0</v>
      </c>
      <c r="G24" s="8">
        <v>0</v>
      </c>
      <c r="H24" s="8">
        <v>0</v>
      </c>
      <c r="I24" s="8">
        <f>G24+H24</f>
        <v>0</v>
      </c>
      <c r="J24" s="8">
        <v>0</v>
      </c>
      <c r="K24" s="8">
        <v>0</v>
      </c>
      <c r="L24" s="8">
        <v>0</v>
      </c>
      <c r="M24" s="8">
        <f>K24+L24</f>
        <v>0</v>
      </c>
      <c r="N24" s="8">
        <v>0</v>
      </c>
      <c r="O24" s="8">
        <v>0</v>
      </c>
    </row>
    <row r="25" spans="1:15" ht="15.75">
      <c r="A25" s="87"/>
      <c r="B25" s="75" t="s">
        <v>35</v>
      </c>
      <c r="C25" s="75"/>
      <c r="D25" s="8">
        <v>39</v>
      </c>
      <c r="E25" s="8">
        <v>45</v>
      </c>
      <c r="F25" s="8">
        <f t="shared" ref="F25:F30" si="14">D25+E25</f>
        <v>84</v>
      </c>
      <c r="G25" s="8">
        <v>79</v>
      </c>
      <c r="H25" s="8">
        <v>12</v>
      </c>
      <c r="I25" s="8">
        <f t="shared" ref="I25:I30" si="15">G25+H25</f>
        <v>91</v>
      </c>
      <c r="J25" s="8">
        <f>I25+F25</f>
        <v>175</v>
      </c>
      <c r="K25" s="1">
        <v>31.2</v>
      </c>
      <c r="L25" s="8">
        <v>2</v>
      </c>
      <c r="M25" s="1">
        <f t="shared" ref="M25:M30" si="16">K25+L25</f>
        <v>33.200000000000003</v>
      </c>
      <c r="N25" s="8">
        <f>(K25/G25)*1000</f>
        <v>394.9367088607595</v>
      </c>
      <c r="O25" s="8">
        <f>(L25/H25)*1000</f>
        <v>166.66666666666666</v>
      </c>
    </row>
    <row r="26" spans="1:15" ht="15.75">
      <c r="A26" s="87"/>
      <c r="B26" s="75" t="s">
        <v>36</v>
      </c>
      <c r="C26" s="75"/>
      <c r="D26" s="8">
        <v>23</v>
      </c>
      <c r="E26" s="8">
        <v>0</v>
      </c>
      <c r="F26" s="8">
        <f t="shared" si="14"/>
        <v>23</v>
      </c>
      <c r="G26" s="8">
        <v>140</v>
      </c>
      <c r="H26" s="8">
        <v>0</v>
      </c>
      <c r="I26" s="8">
        <f t="shared" si="15"/>
        <v>140</v>
      </c>
      <c r="J26" s="8">
        <f>I26+F26</f>
        <v>163</v>
      </c>
      <c r="K26" s="8">
        <v>350</v>
      </c>
      <c r="L26" s="8">
        <v>0</v>
      </c>
      <c r="M26" s="8">
        <f t="shared" si="16"/>
        <v>350</v>
      </c>
      <c r="N26" s="8">
        <f>(K26/G26)*1000</f>
        <v>2500</v>
      </c>
      <c r="O26" s="8">
        <v>0</v>
      </c>
    </row>
    <row r="27" spans="1:15" ht="15.75">
      <c r="A27" s="87"/>
      <c r="B27" s="75" t="s">
        <v>37</v>
      </c>
      <c r="C27" s="75"/>
      <c r="D27" s="8">
        <v>1</v>
      </c>
      <c r="E27" s="8">
        <v>0</v>
      </c>
      <c r="F27" s="8">
        <f t="shared" si="14"/>
        <v>1</v>
      </c>
      <c r="G27" s="8">
        <v>10</v>
      </c>
      <c r="H27" s="8">
        <v>0</v>
      </c>
      <c r="I27" s="8">
        <f t="shared" si="15"/>
        <v>10</v>
      </c>
      <c r="J27" s="8">
        <f>I27+F27</f>
        <v>11</v>
      </c>
      <c r="K27" s="8">
        <v>14</v>
      </c>
      <c r="L27" s="8">
        <v>0</v>
      </c>
      <c r="M27" s="8">
        <f t="shared" si="16"/>
        <v>14</v>
      </c>
      <c r="N27" s="8">
        <f>(K27/G27)*1000</f>
        <v>1400</v>
      </c>
      <c r="O27" s="8">
        <v>0</v>
      </c>
    </row>
    <row r="28" spans="1:15" ht="15.75">
      <c r="A28" s="87"/>
      <c r="B28" s="75" t="s">
        <v>38</v>
      </c>
      <c r="C28" s="75"/>
      <c r="D28" s="8">
        <v>0</v>
      </c>
      <c r="E28" s="8">
        <v>0</v>
      </c>
      <c r="F28" s="8">
        <f t="shared" si="14"/>
        <v>0</v>
      </c>
      <c r="G28" s="8">
        <v>22</v>
      </c>
      <c r="H28" s="8">
        <v>0</v>
      </c>
      <c r="I28" s="8">
        <f t="shared" si="15"/>
        <v>22</v>
      </c>
      <c r="J28" s="8">
        <f>I28+F28</f>
        <v>22</v>
      </c>
      <c r="K28" s="8">
        <v>22</v>
      </c>
      <c r="L28" s="8">
        <v>0</v>
      </c>
      <c r="M28" s="8">
        <f t="shared" si="16"/>
        <v>22</v>
      </c>
      <c r="N28" s="8">
        <f>(K28/G28)*1000</f>
        <v>1000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14"/>
        <v>0</v>
      </c>
      <c r="G29" s="8">
        <v>0</v>
      </c>
      <c r="H29" s="8">
        <v>0</v>
      </c>
      <c r="I29" s="8">
        <f t="shared" si="15"/>
        <v>0</v>
      </c>
      <c r="J29" s="8">
        <v>0</v>
      </c>
      <c r="K29" s="8">
        <v>0</v>
      </c>
      <c r="L29" s="8">
        <v>0</v>
      </c>
      <c r="M29" s="8">
        <f t="shared" si="16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f t="shared" si="14"/>
        <v>0</v>
      </c>
      <c r="G30" s="8">
        <v>0</v>
      </c>
      <c r="H30" s="8">
        <v>0</v>
      </c>
      <c r="I30" s="8">
        <f t="shared" si="15"/>
        <v>0</v>
      </c>
      <c r="J30" s="8">
        <v>0</v>
      </c>
      <c r="K30" s="8">
        <v>0</v>
      </c>
      <c r="L30" s="8">
        <v>0</v>
      </c>
      <c r="M30" s="8">
        <f t="shared" si="16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63</v>
      </c>
      <c r="E31" s="9">
        <f t="shared" ref="E31:O31" si="17">SUM(E24:E30)</f>
        <v>45</v>
      </c>
      <c r="F31" s="9">
        <f t="shared" si="17"/>
        <v>108</v>
      </c>
      <c r="G31" s="9">
        <f t="shared" si="17"/>
        <v>251</v>
      </c>
      <c r="H31" s="9">
        <f t="shared" si="17"/>
        <v>12</v>
      </c>
      <c r="I31" s="9">
        <f t="shared" si="17"/>
        <v>263</v>
      </c>
      <c r="J31" s="9">
        <f t="shared" si="17"/>
        <v>371</v>
      </c>
      <c r="K31" s="9">
        <f t="shared" si="17"/>
        <v>417.2</v>
      </c>
      <c r="L31" s="9">
        <f t="shared" si="17"/>
        <v>2</v>
      </c>
      <c r="M31" s="9">
        <f t="shared" si="17"/>
        <v>419.2</v>
      </c>
      <c r="N31" s="9">
        <f>(K31/G31)*1000</f>
        <v>1662.1513944223107</v>
      </c>
      <c r="O31" s="9">
        <f t="shared" si="17"/>
        <v>166.66666666666666</v>
      </c>
    </row>
    <row r="32" spans="1:15" ht="18.75">
      <c r="A32" s="90" t="s">
        <v>113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18" t="s">
        <v>7</v>
      </c>
      <c r="L34" s="18" t="s">
        <v>8</v>
      </c>
      <c r="M34" s="18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10">
        <v>0</v>
      </c>
      <c r="E35" s="10">
        <v>0</v>
      </c>
      <c r="F35" s="10">
        <f>SUM(D35:E35)</f>
        <v>0</v>
      </c>
      <c r="G35" s="10">
        <v>21</v>
      </c>
      <c r="H35" s="10">
        <v>0</v>
      </c>
      <c r="I35" s="8">
        <f>G35+H35</f>
        <v>21</v>
      </c>
      <c r="J35" s="10">
        <f>I35+F35</f>
        <v>21</v>
      </c>
      <c r="K35" s="10">
        <v>80</v>
      </c>
      <c r="L35" s="10">
        <v>0</v>
      </c>
      <c r="M35" s="8">
        <f>K35+L35</f>
        <v>80</v>
      </c>
      <c r="N35" s="8">
        <f>(K35/G35)*1000</f>
        <v>3809.5238095238092</v>
      </c>
      <c r="O35" s="8">
        <v>0</v>
      </c>
    </row>
    <row r="36" spans="1:15" ht="15.75">
      <c r="A36" s="87"/>
      <c r="B36" s="75" t="s">
        <v>44</v>
      </c>
      <c r="C36" s="75"/>
      <c r="D36" s="8">
        <v>0</v>
      </c>
      <c r="E36" s="8">
        <v>0</v>
      </c>
      <c r="F36" s="8">
        <f t="shared" ref="F36:H40" si="18">SUM(D36:E36)</f>
        <v>0</v>
      </c>
      <c r="G36" s="8">
        <v>0</v>
      </c>
      <c r="H36" s="8">
        <v>0</v>
      </c>
      <c r="I36" s="8">
        <f t="shared" ref="I36:I40" si="19">G36+H36</f>
        <v>0</v>
      </c>
      <c r="J36" s="10">
        <f>I36+F36</f>
        <v>0</v>
      </c>
      <c r="K36" s="10">
        <v>0</v>
      </c>
      <c r="L36" s="10">
        <v>0</v>
      </c>
      <c r="M36" s="8">
        <f t="shared" ref="M36:M40" si="20">K36+L36</f>
        <v>0</v>
      </c>
      <c r="N36" s="8">
        <v>0</v>
      </c>
      <c r="O36" s="8">
        <v>0</v>
      </c>
    </row>
    <row r="37" spans="1:15" ht="15.75">
      <c r="A37" s="87"/>
      <c r="B37" s="75" t="s">
        <v>45</v>
      </c>
      <c r="C37" s="75"/>
      <c r="D37" s="8">
        <f t="shared" ref="D37:E40" si="21">SUM(B37:C37)</f>
        <v>0</v>
      </c>
      <c r="E37" s="8">
        <f t="shared" si="21"/>
        <v>0</v>
      </c>
      <c r="F37" s="8">
        <f t="shared" si="18"/>
        <v>0</v>
      </c>
      <c r="G37" s="8">
        <f t="shared" si="18"/>
        <v>0</v>
      </c>
      <c r="H37" s="8">
        <f t="shared" si="18"/>
        <v>0</v>
      </c>
      <c r="I37" s="8">
        <f t="shared" si="19"/>
        <v>0</v>
      </c>
      <c r="J37" s="8">
        <f t="shared" ref="J37:O40" si="22">SUM(H37:I37)</f>
        <v>0</v>
      </c>
      <c r="K37" s="8">
        <f t="shared" si="22"/>
        <v>0</v>
      </c>
      <c r="L37" s="8">
        <f t="shared" si="22"/>
        <v>0</v>
      </c>
      <c r="M37" s="8">
        <f t="shared" si="20"/>
        <v>0</v>
      </c>
      <c r="N37" s="8">
        <f t="shared" si="22"/>
        <v>0</v>
      </c>
      <c r="O37" s="8">
        <f t="shared" si="22"/>
        <v>0</v>
      </c>
    </row>
    <row r="38" spans="1:15" ht="15.75">
      <c r="A38" s="87"/>
      <c r="B38" s="75" t="s">
        <v>46</v>
      </c>
      <c r="C38" s="75"/>
      <c r="D38" s="8">
        <f t="shared" si="21"/>
        <v>0</v>
      </c>
      <c r="E38" s="8">
        <f t="shared" si="21"/>
        <v>0</v>
      </c>
      <c r="F38" s="8">
        <f t="shared" si="18"/>
        <v>0</v>
      </c>
      <c r="G38" s="8">
        <f t="shared" si="18"/>
        <v>0</v>
      </c>
      <c r="H38" s="8">
        <f t="shared" si="18"/>
        <v>0</v>
      </c>
      <c r="I38" s="8">
        <f t="shared" si="19"/>
        <v>0</v>
      </c>
      <c r="J38" s="8">
        <f t="shared" si="22"/>
        <v>0</v>
      </c>
      <c r="K38" s="8">
        <f t="shared" si="22"/>
        <v>0</v>
      </c>
      <c r="L38" s="8">
        <f t="shared" si="22"/>
        <v>0</v>
      </c>
      <c r="M38" s="8">
        <f t="shared" si="20"/>
        <v>0</v>
      </c>
      <c r="N38" s="8">
        <f t="shared" si="22"/>
        <v>0</v>
      </c>
      <c r="O38" s="8">
        <f t="shared" si="22"/>
        <v>0</v>
      </c>
    </row>
    <row r="39" spans="1:15" ht="15.75">
      <c r="A39" s="87"/>
      <c r="B39" s="75" t="s">
        <v>47</v>
      </c>
      <c r="C39" s="75"/>
      <c r="D39" s="8">
        <f t="shared" si="21"/>
        <v>0</v>
      </c>
      <c r="E39" s="8">
        <f t="shared" si="21"/>
        <v>0</v>
      </c>
      <c r="F39" s="8">
        <f t="shared" si="18"/>
        <v>0</v>
      </c>
      <c r="G39" s="8">
        <f t="shared" si="18"/>
        <v>0</v>
      </c>
      <c r="H39" s="8">
        <f t="shared" si="18"/>
        <v>0</v>
      </c>
      <c r="I39" s="8">
        <f t="shared" si="19"/>
        <v>0</v>
      </c>
      <c r="J39" s="8">
        <f t="shared" si="22"/>
        <v>0</v>
      </c>
      <c r="K39" s="8">
        <f t="shared" si="22"/>
        <v>0</v>
      </c>
      <c r="L39" s="8">
        <f t="shared" si="22"/>
        <v>0</v>
      </c>
      <c r="M39" s="8">
        <f t="shared" si="20"/>
        <v>0</v>
      </c>
      <c r="N39" s="8">
        <f t="shared" si="22"/>
        <v>0</v>
      </c>
      <c r="O39" s="8">
        <f t="shared" si="22"/>
        <v>0</v>
      </c>
    </row>
    <row r="40" spans="1:15" ht="15.75">
      <c r="A40" s="87"/>
      <c r="B40" s="75" t="s">
        <v>48</v>
      </c>
      <c r="C40" s="75"/>
      <c r="D40" s="8">
        <f t="shared" si="21"/>
        <v>0</v>
      </c>
      <c r="E40" s="8">
        <f t="shared" si="21"/>
        <v>0</v>
      </c>
      <c r="F40" s="8">
        <f t="shared" si="18"/>
        <v>0</v>
      </c>
      <c r="G40" s="8">
        <f t="shared" si="18"/>
        <v>0</v>
      </c>
      <c r="H40" s="8">
        <f t="shared" si="18"/>
        <v>0</v>
      </c>
      <c r="I40" s="8">
        <f t="shared" si="19"/>
        <v>0</v>
      </c>
      <c r="J40" s="8">
        <f t="shared" si="22"/>
        <v>0</v>
      </c>
      <c r="K40" s="8">
        <f t="shared" si="22"/>
        <v>0</v>
      </c>
      <c r="L40" s="8">
        <f t="shared" si="22"/>
        <v>0</v>
      </c>
      <c r="M40" s="8">
        <f t="shared" si="20"/>
        <v>0</v>
      </c>
      <c r="N40" s="8">
        <f t="shared" si="22"/>
        <v>0</v>
      </c>
      <c r="O40" s="8">
        <f t="shared" si="22"/>
        <v>0</v>
      </c>
    </row>
    <row r="41" spans="1:15" ht="15.75">
      <c r="A41" s="88"/>
      <c r="B41" s="76" t="s">
        <v>49</v>
      </c>
      <c r="C41" s="76"/>
      <c r="D41" s="9">
        <f>SUM(D35:D40)</f>
        <v>0</v>
      </c>
      <c r="E41" s="9">
        <f t="shared" ref="E41:O41" si="23">SUM(E35:E40)</f>
        <v>0</v>
      </c>
      <c r="F41" s="9">
        <f t="shared" si="23"/>
        <v>0</v>
      </c>
      <c r="G41" s="9">
        <f t="shared" si="23"/>
        <v>21</v>
      </c>
      <c r="H41" s="9">
        <f t="shared" si="23"/>
        <v>0</v>
      </c>
      <c r="I41" s="9">
        <f t="shared" si="23"/>
        <v>21</v>
      </c>
      <c r="J41" s="9">
        <f t="shared" si="23"/>
        <v>21</v>
      </c>
      <c r="K41" s="9">
        <f t="shared" si="23"/>
        <v>80</v>
      </c>
      <c r="L41" s="9">
        <f t="shared" si="23"/>
        <v>0</v>
      </c>
      <c r="M41" s="9">
        <f t="shared" si="23"/>
        <v>80</v>
      </c>
      <c r="N41" s="9">
        <f>(K41/G41)*1000</f>
        <v>3809.5238095238092</v>
      </c>
      <c r="O41" s="9">
        <f t="shared" si="23"/>
        <v>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>D42+E42</f>
        <v>0</v>
      </c>
      <c r="G42" s="8">
        <v>0</v>
      </c>
      <c r="H42" s="8">
        <v>0</v>
      </c>
      <c r="I42" s="8">
        <f>G42+H42</f>
        <v>0</v>
      </c>
      <c r="J42" s="8">
        <v>0</v>
      </c>
      <c r="K42" s="8">
        <v>0</v>
      </c>
      <c r="L42" s="8">
        <v>0</v>
      </c>
      <c r="M42" s="8">
        <f>K42+L42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ref="F43:F49" si="24">D43+E43</f>
        <v>0</v>
      </c>
      <c r="G43" s="8">
        <v>0</v>
      </c>
      <c r="H43" s="8">
        <v>0</v>
      </c>
      <c r="I43" s="8">
        <f t="shared" ref="I43:I49" si="25">G43+H43</f>
        <v>0</v>
      </c>
      <c r="J43" s="8">
        <f t="shared" ref="J43:J49" si="26">I43+F43</f>
        <v>0</v>
      </c>
      <c r="K43" s="8">
        <v>0</v>
      </c>
      <c r="L43" s="8">
        <v>0</v>
      </c>
      <c r="M43" s="8">
        <f t="shared" ref="M43:M49" si="27">K43+L43</f>
        <v>0</v>
      </c>
      <c r="N43" s="8">
        <v>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24"/>
        <v>0</v>
      </c>
      <c r="G44" s="8">
        <v>0</v>
      </c>
      <c r="H44" s="8">
        <v>0</v>
      </c>
      <c r="I44" s="8">
        <f t="shared" si="25"/>
        <v>0</v>
      </c>
      <c r="J44" s="8">
        <f t="shared" si="26"/>
        <v>0</v>
      </c>
      <c r="K44" s="8">
        <v>0</v>
      </c>
      <c r="L44" s="8">
        <v>0</v>
      </c>
      <c r="M44" s="8">
        <f t="shared" si="27"/>
        <v>0</v>
      </c>
      <c r="N44" s="8">
        <v>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24"/>
        <v>0</v>
      </c>
      <c r="G45" s="8">
        <v>0</v>
      </c>
      <c r="H45" s="8">
        <v>0</v>
      </c>
      <c r="I45" s="8">
        <f t="shared" si="25"/>
        <v>0</v>
      </c>
      <c r="J45" s="8">
        <f t="shared" si="26"/>
        <v>0</v>
      </c>
      <c r="K45" s="8">
        <v>0</v>
      </c>
      <c r="L45" s="8">
        <v>0</v>
      </c>
      <c r="M45" s="8">
        <f t="shared" si="27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24"/>
        <v>0</v>
      </c>
      <c r="G46" s="8">
        <v>0</v>
      </c>
      <c r="H46" s="8">
        <v>0</v>
      </c>
      <c r="I46" s="8">
        <f t="shared" si="25"/>
        <v>0</v>
      </c>
      <c r="J46" s="8">
        <f t="shared" si="26"/>
        <v>0</v>
      </c>
      <c r="K46" s="8">
        <v>0</v>
      </c>
      <c r="L46" s="8">
        <v>0</v>
      </c>
      <c r="M46" s="8">
        <f t="shared" si="27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24"/>
        <v>0</v>
      </c>
      <c r="G47" s="8">
        <v>0</v>
      </c>
      <c r="H47" s="8">
        <v>0</v>
      </c>
      <c r="I47" s="8">
        <f t="shared" si="25"/>
        <v>0</v>
      </c>
      <c r="J47" s="8">
        <f t="shared" si="26"/>
        <v>0</v>
      </c>
      <c r="K47" s="8">
        <v>0</v>
      </c>
      <c r="L47" s="8">
        <v>0</v>
      </c>
      <c r="M47" s="8">
        <f t="shared" si="27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24"/>
        <v>0</v>
      </c>
      <c r="G48" s="8">
        <v>0</v>
      </c>
      <c r="H48" s="8">
        <v>0</v>
      </c>
      <c r="I48" s="8">
        <f>G48+H48</f>
        <v>0</v>
      </c>
      <c r="J48" s="8">
        <f t="shared" si="26"/>
        <v>0</v>
      </c>
      <c r="K48" s="8">
        <v>0</v>
      </c>
      <c r="L48" s="8">
        <v>0</v>
      </c>
      <c r="M48" s="8">
        <f>K48+L48</f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24"/>
        <v>0</v>
      </c>
      <c r="G49" s="8">
        <v>0</v>
      </c>
      <c r="H49" s="8">
        <v>0</v>
      </c>
      <c r="I49" s="8">
        <f t="shared" si="25"/>
        <v>0</v>
      </c>
      <c r="J49" s="8">
        <f t="shared" si="26"/>
        <v>0</v>
      </c>
      <c r="K49" s="8">
        <v>0</v>
      </c>
      <c r="L49" s="8">
        <v>0</v>
      </c>
      <c r="M49" s="8">
        <f t="shared" si="27"/>
        <v>0</v>
      </c>
      <c r="N49" s="8">
        <v>0</v>
      </c>
      <c r="O49" s="8">
        <v>0</v>
      </c>
    </row>
    <row r="50" spans="1:15" ht="15.75">
      <c r="A50" s="102"/>
      <c r="B50" s="104"/>
      <c r="C50" s="3" t="s">
        <v>60</v>
      </c>
      <c r="D50" s="11">
        <f>SUM(D43:D49)</f>
        <v>0</v>
      </c>
      <c r="E50" s="11">
        <f t="shared" ref="E50:O50" si="28">SUM(E43:E49)</f>
        <v>0</v>
      </c>
      <c r="F50" s="11">
        <f t="shared" si="28"/>
        <v>0</v>
      </c>
      <c r="G50" s="11">
        <f t="shared" si="28"/>
        <v>0</v>
      </c>
      <c r="H50" s="11">
        <f t="shared" si="28"/>
        <v>0</v>
      </c>
      <c r="I50" s="11">
        <f t="shared" si="28"/>
        <v>0</v>
      </c>
      <c r="J50" s="11">
        <f t="shared" si="28"/>
        <v>0</v>
      </c>
      <c r="K50" s="11">
        <f t="shared" si="28"/>
        <v>0</v>
      </c>
      <c r="L50" s="11">
        <f t="shared" si="28"/>
        <v>0</v>
      </c>
      <c r="M50" s="11">
        <f t="shared" si="28"/>
        <v>0</v>
      </c>
      <c r="N50" s="11">
        <f t="shared" si="28"/>
        <v>0</v>
      </c>
      <c r="O50" s="11">
        <f t="shared" si="28"/>
        <v>0</v>
      </c>
    </row>
    <row r="51" spans="1:15" ht="15.75">
      <c r="A51" s="87"/>
      <c r="B51" s="75" t="s">
        <v>61</v>
      </c>
      <c r="C51" s="75"/>
      <c r="D51" s="8">
        <v>1</v>
      </c>
      <c r="E51" s="8">
        <v>0</v>
      </c>
      <c r="F51" s="8">
        <f>SUM(D51:E51)</f>
        <v>1</v>
      </c>
      <c r="G51" s="8">
        <v>0</v>
      </c>
      <c r="H51" s="8">
        <v>0</v>
      </c>
      <c r="I51" s="8">
        <v>0</v>
      </c>
      <c r="J51" s="8">
        <f>F51+I51</f>
        <v>1</v>
      </c>
      <c r="K51" s="8">
        <v>0</v>
      </c>
      <c r="L51" s="8">
        <v>0</v>
      </c>
      <c r="M51" s="8">
        <f>K51+L51</f>
        <v>0</v>
      </c>
      <c r="N51" s="8">
        <v>0</v>
      </c>
      <c r="O51" s="8">
        <v>0</v>
      </c>
    </row>
    <row r="52" spans="1:15" ht="15.75">
      <c r="A52" s="87"/>
      <c r="B52" s="75" t="s">
        <v>62</v>
      </c>
      <c r="C52" s="75"/>
      <c r="D52" s="8">
        <v>1</v>
      </c>
      <c r="E52" s="8">
        <v>0</v>
      </c>
      <c r="F52" s="8">
        <f>SUM(D52:E52)</f>
        <v>1</v>
      </c>
      <c r="G52" s="8">
        <v>0</v>
      </c>
      <c r="H52" s="8">
        <v>0</v>
      </c>
      <c r="I52" s="8">
        <f>SUM(G52:H52)</f>
        <v>0</v>
      </c>
      <c r="J52" s="8">
        <f t="shared" ref="J52:J66" si="29">I52+F52</f>
        <v>1</v>
      </c>
      <c r="K52" s="8">
        <v>0</v>
      </c>
      <c r="L52" s="8">
        <v>0</v>
      </c>
      <c r="M52" s="8">
        <f t="shared" ref="M52:M56" si="30">K52+L52</f>
        <v>0</v>
      </c>
      <c r="N52" s="8">
        <v>0</v>
      </c>
      <c r="O52" s="8">
        <v>0</v>
      </c>
    </row>
    <row r="53" spans="1:15" ht="15.75">
      <c r="A53" s="87"/>
      <c r="B53" s="75" t="s">
        <v>63</v>
      </c>
      <c r="C53" s="75"/>
      <c r="D53" s="8">
        <v>1</v>
      </c>
      <c r="E53" s="8">
        <v>0</v>
      </c>
      <c r="F53" s="8">
        <f>SUM(D53:E53)</f>
        <v>1</v>
      </c>
      <c r="G53" s="8">
        <v>0</v>
      </c>
      <c r="H53" s="8">
        <v>0</v>
      </c>
      <c r="I53" s="8">
        <f>SUM(G53:H53)</f>
        <v>0</v>
      </c>
      <c r="J53" s="8">
        <f t="shared" si="29"/>
        <v>1</v>
      </c>
      <c r="K53" s="8">
        <v>0</v>
      </c>
      <c r="L53" s="8">
        <v>0</v>
      </c>
      <c r="M53" s="8">
        <f t="shared" si="30"/>
        <v>0</v>
      </c>
      <c r="N53" s="8">
        <v>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>SUM(D54:E54)</f>
        <v>0</v>
      </c>
      <c r="G54" s="8">
        <v>0</v>
      </c>
      <c r="H54" s="8">
        <v>0</v>
      </c>
      <c r="I54" s="8">
        <f>SUM(G54:H54)</f>
        <v>0</v>
      </c>
      <c r="J54" s="8">
        <f t="shared" si="29"/>
        <v>0</v>
      </c>
      <c r="K54" s="8">
        <v>0</v>
      </c>
      <c r="L54" s="8">
        <v>0</v>
      </c>
      <c r="M54" s="8">
        <f t="shared" si="30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>SUM(D55:E55)</f>
        <v>0</v>
      </c>
      <c r="G55" s="8">
        <v>0</v>
      </c>
      <c r="H55" s="8">
        <v>0</v>
      </c>
      <c r="I55" s="8">
        <f>SUM(G55:H55)</f>
        <v>0</v>
      </c>
      <c r="J55" s="8">
        <f t="shared" si="29"/>
        <v>0</v>
      </c>
      <c r="K55" s="8">
        <v>0</v>
      </c>
      <c r="L55" s="8">
        <v>0</v>
      </c>
      <c r="M55" s="8">
        <f t="shared" si="30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0</v>
      </c>
      <c r="E56" s="8">
        <v>0</v>
      </c>
      <c r="F56" s="8">
        <f>SUM(D56:E56)</f>
        <v>0</v>
      </c>
      <c r="G56" s="8">
        <v>0</v>
      </c>
      <c r="H56" s="8">
        <v>0</v>
      </c>
      <c r="I56" s="8">
        <f>SUM(G56:H56)</f>
        <v>0</v>
      </c>
      <c r="J56" s="8">
        <f t="shared" si="29"/>
        <v>0</v>
      </c>
      <c r="K56" s="8">
        <v>0</v>
      </c>
      <c r="L56" s="8">
        <v>0</v>
      </c>
      <c r="M56" s="8">
        <f t="shared" si="30"/>
        <v>0</v>
      </c>
      <c r="N56" s="8">
        <v>0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O57" si="31">D42+D50+D51+D52+D53+D54+D55+D56</f>
        <v>3</v>
      </c>
      <c r="E57" s="9">
        <f t="shared" si="31"/>
        <v>0</v>
      </c>
      <c r="F57" s="9">
        <f t="shared" si="31"/>
        <v>3</v>
      </c>
      <c r="G57" s="9">
        <f t="shared" si="31"/>
        <v>0</v>
      </c>
      <c r="H57" s="9">
        <f t="shared" si="31"/>
        <v>0</v>
      </c>
      <c r="I57" s="9">
        <f t="shared" si="31"/>
        <v>0</v>
      </c>
      <c r="J57" s="9">
        <f t="shared" si="31"/>
        <v>3</v>
      </c>
      <c r="K57" s="9">
        <f t="shared" si="31"/>
        <v>0</v>
      </c>
      <c r="L57" s="9">
        <f t="shared" si="31"/>
        <v>0</v>
      </c>
      <c r="M57" s="9">
        <f t="shared" si="31"/>
        <v>0</v>
      </c>
      <c r="N57" s="9">
        <f t="shared" si="31"/>
        <v>0</v>
      </c>
      <c r="O57" s="9">
        <f t="shared" si="31"/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f>K58+L58</f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f t="shared" ref="F59:F66" si="32">SUM(D59:E59)</f>
        <v>0</v>
      </c>
      <c r="G59" s="8">
        <v>0</v>
      </c>
      <c r="H59" s="8">
        <v>0</v>
      </c>
      <c r="I59" s="8">
        <f t="shared" ref="I59:I66" si="33">SUM(G59:H59)</f>
        <v>0</v>
      </c>
      <c r="J59" s="8">
        <f t="shared" si="29"/>
        <v>0</v>
      </c>
      <c r="K59" s="8">
        <v>0</v>
      </c>
      <c r="L59" s="8">
        <v>0</v>
      </c>
      <c r="M59" s="8">
        <f t="shared" ref="M59:M66" si="34">K59+L59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si="32"/>
        <v>0</v>
      </c>
      <c r="G60" s="8">
        <v>0</v>
      </c>
      <c r="H60" s="8">
        <v>0</v>
      </c>
      <c r="I60" s="8">
        <f t="shared" si="33"/>
        <v>0</v>
      </c>
      <c r="J60" s="8">
        <f t="shared" si="29"/>
        <v>0</v>
      </c>
      <c r="K60" s="8">
        <v>0</v>
      </c>
      <c r="L60" s="8">
        <v>0</v>
      </c>
      <c r="M60" s="8">
        <f t="shared" si="34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32"/>
        <v>0</v>
      </c>
      <c r="G61" s="8">
        <v>0</v>
      </c>
      <c r="H61" s="8">
        <v>0</v>
      </c>
      <c r="I61" s="8">
        <f t="shared" si="33"/>
        <v>0</v>
      </c>
      <c r="J61" s="8">
        <f t="shared" si="29"/>
        <v>0</v>
      </c>
      <c r="K61" s="8">
        <v>0</v>
      </c>
      <c r="L61" s="8">
        <v>0</v>
      </c>
      <c r="M61" s="8">
        <f t="shared" si="34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32"/>
        <v>0</v>
      </c>
      <c r="G62" s="8">
        <v>0</v>
      </c>
      <c r="H62" s="8">
        <v>0</v>
      </c>
      <c r="I62" s="8">
        <f t="shared" si="33"/>
        <v>0</v>
      </c>
      <c r="J62" s="8">
        <f t="shared" si="29"/>
        <v>0</v>
      </c>
      <c r="K62" s="8">
        <v>0</v>
      </c>
      <c r="L62" s="8">
        <v>0</v>
      </c>
      <c r="M62" s="8">
        <f t="shared" si="34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32"/>
        <v>0</v>
      </c>
      <c r="G63" s="8">
        <v>0</v>
      </c>
      <c r="H63" s="8">
        <v>0</v>
      </c>
      <c r="I63" s="8">
        <f t="shared" si="33"/>
        <v>0</v>
      </c>
      <c r="J63" s="8">
        <f t="shared" si="29"/>
        <v>0</v>
      </c>
      <c r="K63" s="8">
        <v>0</v>
      </c>
      <c r="L63" s="8">
        <v>0</v>
      </c>
      <c r="M63" s="8">
        <f t="shared" si="34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32"/>
        <v>0</v>
      </c>
      <c r="G64" s="8">
        <v>0</v>
      </c>
      <c r="H64" s="8">
        <v>0</v>
      </c>
      <c r="I64" s="8">
        <f t="shared" si="33"/>
        <v>0</v>
      </c>
      <c r="J64" s="8">
        <f t="shared" si="29"/>
        <v>0</v>
      </c>
      <c r="K64" s="8">
        <v>0</v>
      </c>
      <c r="L64" s="8">
        <v>0</v>
      </c>
      <c r="M64" s="8">
        <f>K64+L64</f>
        <v>0</v>
      </c>
      <c r="N64" s="8">
        <v>0</v>
      </c>
      <c r="O64" s="8">
        <v>0</v>
      </c>
    </row>
    <row r="65" spans="1:16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32"/>
        <v>0</v>
      </c>
      <c r="G65" s="8">
        <v>0</v>
      </c>
      <c r="H65" s="8">
        <v>0</v>
      </c>
      <c r="I65" s="8">
        <f t="shared" si="33"/>
        <v>0</v>
      </c>
      <c r="J65" s="8">
        <f t="shared" si="29"/>
        <v>0</v>
      </c>
      <c r="K65" s="8">
        <v>0</v>
      </c>
      <c r="L65" s="8">
        <v>0</v>
      </c>
      <c r="M65" s="8">
        <f t="shared" si="34"/>
        <v>0</v>
      </c>
      <c r="N65" s="8">
        <v>0</v>
      </c>
      <c r="O65" s="8">
        <v>0</v>
      </c>
    </row>
    <row r="66" spans="1:16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32"/>
        <v>0</v>
      </c>
      <c r="G66" s="8">
        <v>0</v>
      </c>
      <c r="H66" s="8">
        <v>0</v>
      </c>
      <c r="I66" s="8">
        <f t="shared" si="33"/>
        <v>0</v>
      </c>
      <c r="J66" s="8">
        <f t="shared" si="29"/>
        <v>0</v>
      </c>
      <c r="K66" s="8">
        <v>0</v>
      </c>
      <c r="L66" s="8">
        <v>0</v>
      </c>
      <c r="M66" s="8">
        <f t="shared" si="34"/>
        <v>0</v>
      </c>
      <c r="N66" s="8">
        <v>0</v>
      </c>
      <c r="O66" s="8">
        <v>0</v>
      </c>
    </row>
    <row r="67" spans="1:16" ht="15.75">
      <c r="A67" s="88"/>
      <c r="B67" s="76" t="s">
        <v>78</v>
      </c>
      <c r="C67" s="76"/>
      <c r="D67" s="9">
        <f>SUM(D58:D66)</f>
        <v>0</v>
      </c>
      <c r="E67" s="9">
        <f t="shared" ref="E67:O67" si="35">SUM(E58:E66)</f>
        <v>0</v>
      </c>
      <c r="F67" s="9">
        <f t="shared" si="35"/>
        <v>0</v>
      </c>
      <c r="G67" s="9">
        <f t="shared" si="35"/>
        <v>0</v>
      </c>
      <c r="H67" s="9">
        <f t="shared" si="35"/>
        <v>0</v>
      </c>
      <c r="I67" s="9">
        <f t="shared" si="35"/>
        <v>0</v>
      </c>
      <c r="J67" s="9">
        <f t="shared" si="35"/>
        <v>0</v>
      </c>
      <c r="K67" s="9">
        <f t="shared" si="35"/>
        <v>0</v>
      </c>
      <c r="L67" s="9">
        <f t="shared" si="35"/>
        <v>0</v>
      </c>
      <c r="M67" s="9">
        <f t="shared" si="35"/>
        <v>0</v>
      </c>
      <c r="N67" s="9">
        <f t="shared" si="35"/>
        <v>0</v>
      </c>
      <c r="O67" s="9">
        <f t="shared" si="35"/>
        <v>0</v>
      </c>
    </row>
    <row r="68" spans="1:16" ht="18.75">
      <c r="A68" s="90" t="s">
        <v>115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6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6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18" t="s">
        <v>7</v>
      </c>
      <c r="L70" s="18" t="s">
        <v>8</v>
      </c>
      <c r="M70" s="18" t="s">
        <v>9</v>
      </c>
      <c r="N70" s="18" t="s">
        <v>7</v>
      </c>
      <c r="O70" s="18" t="s">
        <v>8</v>
      </c>
    </row>
    <row r="71" spans="1:16" ht="15.75">
      <c r="A71" s="80" t="s">
        <v>79</v>
      </c>
      <c r="B71" s="84" t="s">
        <v>80</v>
      </c>
      <c r="C71" s="68" t="s">
        <v>81</v>
      </c>
      <c r="D71" s="8">
        <f t="shared" ref="D71:O75" si="36">SUM(B71:C71)</f>
        <v>0</v>
      </c>
      <c r="E71" s="8">
        <f t="shared" si="36"/>
        <v>0</v>
      </c>
      <c r="F71" s="8">
        <f>D71+E71</f>
        <v>0</v>
      </c>
      <c r="G71" s="8">
        <f t="shared" si="36"/>
        <v>0</v>
      </c>
      <c r="H71" s="8">
        <f t="shared" si="36"/>
        <v>0</v>
      </c>
      <c r="I71" s="8">
        <f>G71+H71</f>
        <v>0</v>
      </c>
      <c r="J71" s="10">
        <f>I71+F71</f>
        <v>0</v>
      </c>
      <c r="K71" s="8">
        <f t="shared" si="36"/>
        <v>0</v>
      </c>
      <c r="L71" s="8">
        <f t="shared" si="36"/>
        <v>0</v>
      </c>
      <c r="M71" s="8">
        <f>K71+L71</f>
        <v>0</v>
      </c>
      <c r="N71" s="8">
        <f t="shared" si="36"/>
        <v>0</v>
      </c>
      <c r="O71" s="8">
        <f t="shared" si="36"/>
        <v>0</v>
      </c>
    </row>
    <row r="72" spans="1:16" ht="15.75">
      <c r="A72" s="81"/>
      <c r="B72" s="85"/>
      <c r="C72" s="68" t="s">
        <v>82</v>
      </c>
      <c r="D72" s="8">
        <f t="shared" si="36"/>
        <v>0</v>
      </c>
      <c r="E72" s="8">
        <f t="shared" si="36"/>
        <v>0</v>
      </c>
      <c r="F72" s="8">
        <f t="shared" ref="F72:F75" si="37">D72+E72</f>
        <v>0</v>
      </c>
      <c r="G72" s="8">
        <f t="shared" si="36"/>
        <v>0</v>
      </c>
      <c r="H72" s="8">
        <f t="shared" si="36"/>
        <v>0</v>
      </c>
      <c r="I72" s="8">
        <f t="shared" ref="I72:I75" si="38">G72+H72</f>
        <v>0</v>
      </c>
      <c r="J72" s="10">
        <f t="shared" ref="J72:J75" si="39">I72+F72</f>
        <v>0</v>
      </c>
      <c r="K72" s="8">
        <f t="shared" si="36"/>
        <v>0</v>
      </c>
      <c r="L72" s="8">
        <f t="shared" si="36"/>
        <v>0</v>
      </c>
      <c r="M72" s="8">
        <f t="shared" ref="M72:M75" si="40">K72+L72</f>
        <v>0</v>
      </c>
      <c r="N72" s="8">
        <f t="shared" si="36"/>
        <v>0</v>
      </c>
      <c r="O72" s="8">
        <f t="shared" si="36"/>
        <v>0</v>
      </c>
    </row>
    <row r="73" spans="1:16" ht="15.75">
      <c r="A73" s="81"/>
      <c r="B73" s="85"/>
      <c r="C73" s="68" t="s">
        <v>83</v>
      </c>
      <c r="D73" s="8">
        <f t="shared" si="36"/>
        <v>0</v>
      </c>
      <c r="E73" s="8">
        <f t="shared" si="36"/>
        <v>0</v>
      </c>
      <c r="F73" s="8">
        <f t="shared" si="37"/>
        <v>0</v>
      </c>
      <c r="G73" s="8">
        <f t="shared" si="36"/>
        <v>0</v>
      </c>
      <c r="H73" s="8">
        <f t="shared" si="36"/>
        <v>0</v>
      </c>
      <c r="I73" s="8">
        <f t="shared" si="38"/>
        <v>0</v>
      </c>
      <c r="J73" s="10">
        <f t="shared" si="39"/>
        <v>0</v>
      </c>
      <c r="K73" s="8">
        <f t="shared" si="36"/>
        <v>0</v>
      </c>
      <c r="L73" s="8">
        <f t="shared" si="36"/>
        <v>0</v>
      </c>
      <c r="M73" s="8">
        <f t="shared" si="40"/>
        <v>0</v>
      </c>
      <c r="N73" s="8">
        <f t="shared" si="36"/>
        <v>0</v>
      </c>
      <c r="O73" s="8">
        <f t="shared" si="36"/>
        <v>0</v>
      </c>
    </row>
    <row r="74" spans="1:16" ht="15.75">
      <c r="A74" s="81"/>
      <c r="B74" s="85"/>
      <c r="C74" s="68" t="s">
        <v>84</v>
      </c>
      <c r="D74" s="8">
        <f t="shared" si="36"/>
        <v>0</v>
      </c>
      <c r="E74" s="8">
        <f t="shared" si="36"/>
        <v>0</v>
      </c>
      <c r="F74" s="8">
        <f>D74+E74</f>
        <v>0</v>
      </c>
      <c r="G74" s="8">
        <f t="shared" si="36"/>
        <v>0</v>
      </c>
      <c r="H74" s="8">
        <f t="shared" si="36"/>
        <v>0</v>
      </c>
      <c r="I74" s="8">
        <f t="shared" si="38"/>
        <v>0</v>
      </c>
      <c r="J74" s="10">
        <f t="shared" si="39"/>
        <v>0</v>
      </c>
      <c r="K74" s="8">
        <f t="shared" si="36"/>
        <v>0</v>
      </c>
      <c r="L74" s="8">
        <f t="shared" si="36"/>
        <v>0</v>
      </c>
      <c r="M74" s="8">
        <f t="shared" si="40"/>
        <v>0</v>
      </c>
      <c r="N74" s="8">
        <f t="shared" si="36"/>
        <v>0</v>
      </c>
      <c r="O74" s="8">
        <f t="shared" si="36"/>
        <v>0</v>
      </c>
    </row>
    <row r="75" spans="1:16" ht="15.75">
      <c r="A75" s="81"/>
      <c r="B75" s="85"/>
      <c r="C75" s="68" t="s">
        <v>85</v>
      </c>
      <c r="D75" s="8">
        <f t="shared" si="36"/>
        <v>0</v>
      </c>
      <c r="E75" s="8">
        <f t="shared" si="36"/>
        <v>0</v>
      </c>
      <c r="F75" s="8">
        <f t="shared" si="37"/>
        <v>0</v>
      </c>
      <c r="G75" s="8">
        <f t="shared" si="36"/>
        <v>0</v>
      </c>
      <c r="H75" s="8">
        <f t="shared" si="36"/>
        <v>0</v>
      </c>
      <c r="I75" s="8">
        <f t="shared" si="38"/>
        <v>0</v>
      </c>
      <c r="J75" s="10">
        <f t="shared" si="39"/>
        <v>0</v>
      </c>
      <c r="K75" s="8">
        <f t="shared" si="36"/>
        <v>0</v>
      </c>
      <c r="L75" s="8">
        <f t="shared" si="36"/>
        <v>0</v>
      </c>
      <c r="M75" s="8">
        <f t="shared" si="40"/>
        <v>0</v>
      </c>
      <c r="N75" s="8">
        <f t="shared" si="36"/>
        <v>0</v>
      </c>
      <c r="O75" s="8">
        <f t="shared" si="36"/>
        <v>0</v>
      </c>
    </row>
    <row r="76" spans="1:16" ht="15.75">
      <c r="A76" s="82"/>
      <c r="B76" s="86"/>
      <c r="C76" s="32" t="s">
        <v>86</v>
      </c>
      <c r="D76" s="11">
        <f>SUM(D71:D75)</f>
        <v>0</v>
      </c>
      <c r="E76" s="11">
        <f t="shared" ref="E76:O76" si="41">SUM(E71:E75)</f>
        <v>0</v>
      </c>
      <c r="F76" s="11">
        <f t="shared" si="41"/>
        <v>0</v>
      </c>
      <c r="G76" s="11">
        <f t="shared" si="41"/>
        <v>0</v>
      </c>
      <c r="H76" s="11">
        <f t="shared" si="41"/>
        <v>0</v>
      </c>
      <c r="I76" s="11">
        <f t="shared" si="41"/>
        <v>0</v>
      </c>
      <c r="J76" s="11">
        <f t="shared" si="41"/>
        <v>0</v>
      </c>
      <c r="K76" s="11">
        <f t="shared" si="41"/>
        <v>0</v>
      </c>
      <c r="L76" s="11">
        <f t="shared" si="41"/>
        <v>0</v>
      </c>
      <c r="M76" s="11">
        <f t="shared" si="41"/>
        <v>0</v>
      </c>
      <c r="N76" s="11">
        <f t="shared" si="41"/>
        <v>0</v>
      </c>
      <c r="O76" s="11">
        <f t="shared" si="41"/>
        <v>0</v>
      </c>
    </row>
    <row r="77" spans="1:16" ht="15.75">
      <c r="A77" s="81"/>
      <c r="B77" s="84" t="s">
        <v>87</v>
      </c>
      <c r="C77" s="68" t="s">
        <v>88</v>
      </c>
      <c r="D77" s="10">
        <v>0</v>
      </c>
      <c r="E77" s="10">
        <v>0</v>
      </c>
      <c r="F77" s="8">
        <f>D77+E77</f>
        <v>0</v>
      </c>
      <c r="G77" s="57">
        <v>0.45</v>
      </c>
      <c r="H77" s="10">
        <v>0</v>
      </c>
      <c r="I77" s="14">
        <f>G77+H77</f>
        <v>0.45</v>
      </c>
      <c r="J77" s="50">
        <f>I77+F77</f>
        <v>0.45</v>
      </c>
      <c r="K77" s="57">
        <v>58.5</v>
      </c>
      <c r="L77" s="10">
        <v>0</v>
      </c>
      <c r="M77" s="14">
        <f>K77+L77</f>
        <v>58.5</v>
      </c>
      <c r="N77" s="8">
        <f>(K77/G77)*1000</f>
        <v>130000</v>
      </c>
      <c r="O77" s="10">
        <v>0</v>
      </c>
      <c r="P77" s="52"/>
    </row>
    <row r="78" spans="1:16" ht="15.75">
      <c r="A78" s="81"/>
      <c r="B78" s="85"/>
      <c r="C78" s="68" t="s">
        <v>89</v>
      </c>
      <c r="D78" s="8">
        <v>0</v>
      </c>
      <c r="E78" s="8">
        <v>0</v>
      </c>
      <c r="F78" s="8">
        <f t="shared" ref="F78:F79" si="42">D78+E78</f>
        <v>0</v>
      </c>
      <c r="G78" s="8">
        <v>0</v>
      </c>
      <c r="H78" s="8">
        <v>0</v>
      </c>
      <c r="I78" s="8">
        <f t="shared" ref="I78:I79" si="43">G78+H78</f>
        <v>0</v>
      </c>
      <c r="J78" s="10">
        <f t="shared" ref="J78:J79" si="44">I78+F78</f>
        <v>0</v>
      </c>
      <c r="K78" s="8">
        <v>0</v>
      </c>
      <c r="L78" s="8">
        <v>0</v>
      </c>
      <c r="M78" s="8">
        <f t="shared" ref="M78:M79" si="45">K78+L78</f>
        <v>0</v>
      </c>
      <c r="N78" s="8">
        <v>0</v>
      </c>
      <c r="O78" s="8">
        <v>0</v>
      </c>
    </row>
    <row r="79" spans="1:16" ht="15.75">
      <c r="A79" s="81"/>
      <c r="B79" s="85"/>
      <c r="C79" s="68" t="s">
        <v>90</v>
      </c>
      <c r="D79" s="8">
        <v>0</v>
      </c>
      <c r="E79" s="8">
        <v>0</v>
      </c>
      <c r="F79" s="8">
        <f t="shared" si="42"/>
        <v>0</v>
      </c>
      <c r="G79" s="7">
        <v>5.3999999999999999E-2</v>
      </c>
      <c r="H79" s="8">
        <v>0</v>
      </c>
      <c r="I79" s="7">
        <f t="shared" si="43"/>
        <v>5.3999999999999999E-2</v>
      </c>
      <c r="J79" s="50">
        <f t="shared" si="44"/>
        <v>5.3999999999999999E-2</v>
      </c>
      <c r="K79" s="8">
        <v>0</v>
      </c>
      <c r="L79" s="8">
        <v>0</v>
      </c>
      <c r="M79" s="8">
        <f t="shared" si="45"/>
        <v>0</v>
      </c>
      <c r="N79" s="8">
        <v>0</v>
      </c>
      <c r="O79" s="8">
        <v>0</v>
      </c>
    </row>
    <row r="80" spans="1:16" ht="15.75">
      <c r="A80" s="82"/>
      <c r="B80" s="86"/>
      <c r="C80" s="32" t="s">
        <v>91</v>
      </c>
      <c r="D80" s="11">
        <f>SUM(D77:D79)</f>
        <v>0</v>
      </c>
      <c r="E80" s="11">
        <f t="shared" ref="E80:M80" si="46">SUM(E77:E79)</f>
        <v>0</v>
      </c>
      <c r="F80" s="11">
        <f t="shared" si="46"/>
        <v>0</v>
      </c>
      <c r="G80" s="24">
        <f t="shared" si="46"/>
        <v>0.504</v>
      </c>
      <c r="H80" s="11">
        <f t="shared" si="46"/>
        <v>0</v>
      </c>
      <c r="I80" s="24">
        <f t="shared" si="46"/>
        <v>0.504</v>
      </c>
      <c r="J80" s="24">
        <f t="shared" si="46"/>
        <v>0.504</v>
      </c>
      <c r="K80" s="16">
        <f>SUM(K77:K79)</f>
        <v>58.5</v>
      </c>
      <c r="L80" s="11">
        <f t="shared" si="46"/>
        <v>0</v>
      </c>
      <c r="M80" s="16">
        <f t="shared" si="46"/>
        <v>58.5</v>
      </c>
      <c r="N80" s="11">
        <f>(K80/G80)*1000</f>
        <v>116071.42857142857</v>
      </c>
      <c r="O80" s="11">
        <v>0</v>
      </c>
    </row>
    <row r="81" spans="1:15" ht="15.75">
      <c r="A81" s="83"/>
      <c r="B81" s="76" t="s">
        <v>92</v>
      </c>
      <c r="C81" s="76"/>
      <c r="D81" s="9">
        <f t="shared" ref="D81:M81" si="47">D76+D80</f>
        <v>0</v>
      </c>
      <c r="E81" s="9">
        <f t="shared" si="47"/>
        <v>0</v>
      </c>
      <c r="F81" s="9">
        <f t="shared" si="47"/>
        <v>0</v>
      </c>
      <c r="G81" s="53">
        <f t="shared" si="47"/>
        <v>0.504</v>
      </c>
      <c r="H81" s="9">
        <f t="shared" si="47"/>
        <v>0</v>
      </c>
      <c r="I81" s="53">
        <f t="shared" si="47"/>
        <v>0.504</v>
      </c>
      <c r="J81" s="53">
        <f t="shared" si="47"/>
        <v>0.504</v>
      </c>
      <c r="K81" s="15">
        <f t="shared" si="47"/>
        <v>58.5</v>
      </c>
      <c r="L81" s="9">
        <f t="shared" si="47"/>
        <v>0</v>
      </c>
      <c r="M81" s="15">
        <f t="shared" si="47"/>
        <v>58.5</v>
      </c>
      <c r="N81" s="9">
        <f>(K81/G81)*1000</f>
        <v>116071.42857142857</v>
      </c>
      <c r="O81" s="9">
        <v>0</v>
      </c>
    </row>
    <row r="82" spans="1:15" ht="15.75">
      <c r="A82" s="87" t="s">
        <v>93</v>
      </c>
      <c r="B82" s="75" t="s">
        <v>94</v>
      </c>
      <c r="C82" s="75"/>
      <c r="D82" s="8">
        <v>1</v>
      </c>
      <c r="E82" s="8">
        <v>0</v>
      </c>
      <c r="F82" s="8">
        <f>D82+E82</f>
        <v>1</v>
      </c>
      <c r="G82" s="8">
        <v>0</v>
      </c>
      <c r="H82" s="8">
        <v>0</v>
      </c>
      <c r="I82" s="8">
        <f>G82+H82</f>
        <v>0</v>
      </c>
      <c r="J82" s="10">
        <f>I82+F82</f>
        <v>1</v>
      </c>
      <c r="K82" s="8">
        <v>0</v>
      </c>
      <c r="L82" s="8">
        <v>0</v>
      </c>
      <c r="M82" s="14">
        <f>K82+L82</f>
        <v>0</v>
      </c>
      <c r="N82" s="8">
        <v>0</v>
      </c>
      <c r="O82" s="8">
        <v>0</v>
      </c>
    </row>
    <row r="83" spans="1:15" ht="15.75">
      <c r="A83" s="87"/>
      <c r="B83" s="75" t="s">
        <v>95</v>
      </c>
      <c r="C83" s="75"/>
      <c r="D83" s="8">
        <v>0</v>
      </c>
      <c r="E83" s="8">
        <v>0</v>
      </c>
      <c r="F83" s="8">
        <f t="shared" ref="F83:F85" si="48">D83+E83</f>
        <v>0</v>
      </c>
      <c r="G83" s="8">
        <v>0</v>
      </c>
      <c r="H83" s="8">
        <v>0</v>
      </c>
      <c r="I83" s="8">
        <f t="shared" ref="I83:I85" si="49">G83+H83</f>
        <v>0</v>
      </c>
      <c r="J83" s="8">
        <v>0</v>
      </c>
      <c r="K83" s="8">
        <v>0</v>
      </c>
      <c r="L83" s="8">
        <v>0</v>
      </c>
      <c r="M83" s="8">
        <f t="shared" ref="M83:M85" si="50">K83+L83</f>
        <v>0</v>
      </c>
      <c r="N83" s="8">
        <v>0</v>
      </c>
      <c r="O83" s="8">
        <v>0</v>
      </c>
    </row>
    <row r="84" spans="1:15" ht="15.75">
      <c r="A84" s="87"/>
      <c r="B84" s="75" t="s">
        <v>96</v>
      </c>
      <c r="C84" s="75"/>
      <c r="D84" s="14">
        <v>1.37</v>
      </c>
      <c r="E84" s="8">
        <v>0</v>
      </c>
      <c r="F84" s="14">
        <f t="shared" si="48"/>
        <v>1.37</v>
      </c>
      <c r="G84" s="14">
        <v>7.75</v>
      </c>
      <c r="H84" s="8">
        <v>0</v>
      </c>
      <c r="I84" s="14">
        <f t="shared" si="49"/>
        <v>7.75</v>
      </c>
      <c r="J84" s="14">
        <f t="shared" ref="J84:J86" si="51">I84+F84</f>
        <v>9.120000000000001</v>
      </c>
      <c r="K84" s="50">
        <v>1.4E-2</v>
      </c>
      <c r="L84" s="10">
        <v>0</v>
      </c>
      <c r="M84" s="7">
        <f t="shared" si="50"/>
        <v>1.4E-2</v>
      </c>
      <c r="N84" s="7">
        <f t="shared" ref="N84:O92" si="52">(K84/G84)*1000</f>
        <v>1.806451612903226</v>
      </c>
      <c r="O84" s="8">
        <v>0</v>
      </c>
    </row>
    <row r="85" spans="1:15" ht="15.75">
      <c r="A85" s="87"/>
      <c r="B85" s="75" t="s">
        <v>97</v>
      </c>
      <c r="C85" s="75"/>
      <c r="D85" s="1">
        <v>9.5</v>
      </c>
      <c r="E85" s="8">
        <v>0</v>
      </c>
      <c r="F85" s="1">
        <f t="shared" si="48"/>
        <v>9.5</v>
      </c>
      <c r="G85" s="1">
        <v>12.8</v>
      </c>
      <c r="H85" s="1">
        <v>0.5</v>
      </c>
      <c r="I85" s="1">
        <f t="shared" si="49"/>
        <v>13.3</v>
      </c>
      <c r="J85" s="1">
        <f t="shared" si="51"/>
        <v>22.8</v>
      </c>
      <c r="K85" s="1">
        <v>37.5</v>
      </c>
      <c r="L85" s="14">
        <v>0.75</v>
      </c>
      <c r="M85" s="14">
        <f t="shared" si="50"/>
        <v>38.25</v>
      </c>
      <c r="N85" s="8">
        <f t="shared" si="52"/>
        <v>2929.6875</v>
      </c>
      <c r="O85" s="8">
        <f t="shared" si="52"/>
        <v>1500</v>
      </c>
    </row>
    <row r="86" spans="1:15" ht="15.75">
      <c r="A86" s="87"/>
      <c r="B86" s="89" t="s">
        <v>98</v>
      </c>
      <c r="C86" s="89"/>
      <c r="D86" s="48">
        <v>360</v>
      </c>
      <c r="E86" s="48">
        <v>0</v>
      </c>
      <c r="F86" s="54">
        <f>D86+E86</f>
        <v>360</v>
      </c>
      <c r="G86" s="48">
        <v>0</v>
      </c>
      <c r="H86" s="48">
        <v>0</v>
      </c>
      <c r="I86" s="48">
        <f t="shared" ref="I86" si="53">SUM(G86:H86)</f>
        <v>0</v>
      </c>
      <c r="J86" s="48">
        <f t="shared" si="51"/>
        <v>360</v>
      </c>
      <c r="K86" s="48">
        <v>0</v>
      </c>
      <c r="L86" s="48">
        <v>0</v>
      </c>
      <c r="M86" s="48">
        <f>SUM(K86:L86)</f>
        <v>0</v>
      </c>
      <c r="N86" s="48">
        <v>0</v>
      </c>
      <c r="O86" s="48">
        <v>0</v>
      </c>
    </row>
    <row r="87" spans="1:15" ht="15.75">
      <c r="A87" s="87"/>
      <c r="B87" s="75" t="s">
        <v>99</v>
      </c>
      <c r="C87" s="75"/>
      <c r="D87" s="8">
        <v>0</v>
      </c>
      <c r="E87" s="8">
        <v>0</v>
      </c>
      <c r="F87" s="8">
        <f>D87+E87</f>
        <v>0</v>
      </c>
      <c r="G87" s="8">
        <v>0</v>
      </c>
      <c r="H87" s="8">
        <v>0</v>
      </c>
      <c r="I87" s="8">
        <f>G87+H87</f>
        <v>0</v>
      </c>
      <c r="J87" s="10">
        <f>I87+F87</f>
        <v>0</v>
      </c>
      <c r="K87" s="8">
        <v>0</v>
      </c>
      <c r="L87" s="8">
        <v>0</v>
      </c>
      <c r="M87" s="8">
        <f>K87+L87</f>
        <v>0</v>
      </c>
      <c r="N87" s="8">
        <v>0</v>
      </c>
      <c r="O87" s="8">
        <v>0</v>
      </c>
    </row>
    <row r="88" spans="1:15" ht="15.75">
      <c r="A88" s="87"/>
      <c r="B88" s="75" t="s">
        <v>100</v>
      </c>
      <c r="C88" s="75"/>
      <c r="D88" s="8">
        <v>0</v>
      </c>
      <c r="E88" s="8">
        <v>0</v>
      </c>
      <c r="F88" s="8">
        <f t="shared" ref="F88:F90" si="54">D88+E88</f>
        <v>0</v>
      </c>
      <c r="G88" s="1">
        <v>3.4</v>
      </c>
      <c r="H88" s="1">
        <v>1.5</v>
      </c>
      <c r="I88" s="1">
        <f t="shared" ref="I88:I90" si="55">G88+H88</f>
        <v>4.9000000000000004</v>
      </c>
      <c r="J88" s="64">
        <f>F88+I88</f>
        <v>4.9000000000000004</v>
      </c>
      <c r="K88" s="1">
        <v>16.5</v>
      </c>
      <c r="L88" s="1">
        <v>0.6</v>
      </c>
      <c r="M88" s="1">
        <f t="shared" ref="M88:M90" si="56">K88+L88</f>
        <v>17.100000000000001</v>
      </c>
      <c r="N88" s="8">
        <f t="shared" si="52"/>
        <v>4852.9411764705892</v>
      </c>
      <c r="O88" s="8">
        <f t="shared" si="52"/>
        <v>399.99999999999994</v>
      </c>
    </row>
    <row r="89" spans="1:15" ht="15.75">
      <c r="A89" s="87"/>
      <c r="B89" s="75" t="s">
        <v>101</v>
      </c>
      <c r="C89" s="75"/>
      <c r="D89" s="8">
        <v>0</v>
      </c>
      <c r="E89" s="8">
        <v>0</v>
      </c>
      <c r="F89" s="8">
        <f t="shared" si="54"/>
        <v>0</v>
      </c>
      <c r="G89" s="47">
        <v>0.41239999999999999</v>
      </c>
      <c r="H89" s="8">
        <v>0</v>
      </c>
      <c r="I89" s="47">
        <f t="shared" si="55"/>
        <v>0.41239999999999999</v>
      </c>
      <c r="J89" s="65">
        <f t="shared" ref="J89:J90" si="57">I89+F89</f>
        <v>0.41239999999999999</v>
      </c>
      <c r="K89" s="1">
        <v>78.400000000000006</v>
      </c>
      <c r="L89" s="8">
        <v>0</v>
      </c>
      <c r="M89" s="1">
        <f t="shared" si="56"/>
        <v>78.400000000000006</v>
      </c>
      <c r="N89" s="8">
        <f t="shared" si="52"/>
        <v>190106.6925315228</v>
      </c>
      <c r="O89" s="8">
        <v>0</v>
      </c>
    </row>
    <row r="90" spans="1:15" ht="13.5" customHeight="1">
      <c r="A90" s="87"/>
      <c r="B90" s="75" t="s">
        <v>102</v>
      </c>
      <c r="C90" s="75"/>
      <c r="D90" s="8">
        <v>0</v>
      </c>
      <c r="E90" s="8">
        <v>0</v>
      </c>
      <c r="F90" s="8">
        <f t="shared" si="54"/>
        <v>0</v>
      </c>
      <c r="G90" s="8">
        <v>0</v>
      </c>
      <c r="H90" s="8">
        <v>0</v>
      </c>
      <c r="I90" s="8">
        <f t="shared" si="55"/>
        <v>0</v>
      </c>
      <c r="J90" s="10">
        <f t="shared" si="57"/>
        <v>0</v>
      </c>
      <c r="K90" s="8">
        <v>0</v>
      </c>
      <c r="L90" s="8">
        <v>0</v>
      </c>
      <c r="M90" s="8">
        <f t="shared" si="56"/>
        <v>0</v>
      </c>
      <c r="N90" s="8">
        <v>0</v>
      </c>
      <c r="O90" s="8">
        <v>0</v>
      </c>
    </row>
    <row r="91" spans="1:15" ht="15.75">
      <c r="A91" s="88"/>
      <c r="B91" s="76" t="s">
        <v>103</v>
      </c>
      <c r="C91" s="76"/>
      <c r="D91" s="2">
        <f t="shared" ref="D91:K91" si="58">SUM(D82:D90)</f>
        <v>371.87</v>
      </c>
      <c r="E91" s="9">
        <f t="shared" si="58"/>
        <v>0</v>
      </c>
      <c r="F91" s="2">
        <f t="shared" si="58"/>
        <v>371.87</v>
      </c>
      <c r="G91" s="2">
        <f t="shared" si="58"/>
        <v>24.362400000000001</v>
      </c>
      <c r="H91" s="9">
        <f t="shared" si="58"/>
        <v>2</v>
      </c>
      <c r="I91" s="2">
        <f t="shared" si="58"/>
        <v>26.362400000000004</v>
      </c>
      <c r="J91" s="2">
        <f t="shared" si="58"/>
        <v>398.23239999999998</v>
      </c>
      <c r="K91" s="2">
        <f t="shared" si="58"/>
        <v>132.41400000000002</v>
      </c>
      <c r="L91" s="9">
        <f>SUM(L71:L90)</f>
        <v>1.35</v>
      </c>
      <c r="M91" s="2">
        <f>SUM(M82:M90)</f>
        <v>133.76400000000001</v>
      </c>
      <c r="N91" s="9">
        <f t="shared" si="52"/>
        <v>5435.1788001182158</v>
      </c>
      <c r="O91" s="9">
        <f>SUM(O71:O90)</f>
        <v>1900</v>
      </c>
    </row>
    <row r="92" spans="1:15" ht="15.75">
      <c r="A92" s="77" t="s">
        <v>104</v>
      </c>
      <c r="B92" s="78"/>
      <c r="C92" s="79"/>
      <c r="D92" s="27">
        <f t="shared" ref="D92:I92" si="59">D8+D18+D23+D31+D41+D57+D67+D81+D91</f>
        <v>720.77</v>
      </c>
      <c r="E92" s="26">
        <f t="shared" si="59"/>
        <v>45</v>
      </c>
      <c r="F92" s="27">
        <f t="shared" si="59"/>
        <v>765.77</v>
      </c>
      <c r="G92" s="26">
        <f t="shared" si="59"/>
        <v>1801.9663999999998</v>
      </c>
      <c r="H92" s="26">
        <f t="shared" si="59"/>
        <v>14</v>
      </c>
      <c r="I92" s="26">
        <f t="shared" si="59"/>
        <v>1815.9663999999998</v>
      </c>
      <c r="J92" s="27">
        <f>J8+J18+J23+J31+J41+J57+J67+J81+J91</f>
        <v>2581.7363999999998</v>
      </c>
      <c r="K92" s="27">
        <f>K8+K18+K23+K31+K41+K57+K67+K81+K91</f>
        <v>17602.114000000001</v>
      </c>
      <c r="L92" s="26">
        <f>L8+L18+L23+L31+L41+L57+L67+L81+L91</f>
        <v>3.35</v>
      </c>
      <c r="M92" s="27">
        <f>M8+M18+M23+M31+M41+M57+M67+M81+M91</f>
        <v>17605.464</v>
      </c>
      <c r="N92" s="26">
        <f t="shared" si="52"/>
        <v>9768.2809180015811</v>
      </c>
      <c r="O92" s="26">
        <f t="shared" si="52"/>
        <v>239.28571428571431</v>
      </c>
    </row>
    <row r="93" spans="1:15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1" max="14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93"/>
  <sheetViews>
    <sheetView rightToLeft="1" view="pageBreakPreview" topLeftCell="A67" zoomScaleNormal="136" zoomScaleSheetLayoutView="100" workbookViewId="0">
      <selection activeCell="T18" sqref="T18"/>
    </sheetView>
  </sheetViews>
  <sheetFormatPr defaultRowHeight="15"/>
  <cols>
    <col min="1" max="1" width="5.85546875" customWidth="1"/>
    <col min="2" max="2" width="6" customWidth="1"/>
    <col min="3" max="3" width="13.85546875" customWidth="1"/>
    <col min="5" max="5" width="7.140625" customWidth="1"/>
    <col min="8" max="8" width="6.85546875" customWidth="1"/>
    <col min="11" max="11" width="10.140625" style="46" customWidth="1"/>
    <col min="12" max="12" width="7.28515625" style="46" customWidth="1"/>
    <col min="13" max="13" width="9.140625" style="46"/>
    <col min="14" max="14" width="9.5703125" customWidth="1"/>
    <col min="15" max="15" width="8.140625" customWidth="1"/>
  </cols>
  <sheetData>
    <row r="1" spans="1:15" ht="18.75">
      <c r="A1" s="90" t="s">
        <v>111</v>
      </c>
      <c r="B1" s="90"/>
      <c r="C1" s="90"/>
      <c r="D1" s="91"/>
      <c r="E1" s="91"/>
      <c r="F1" s="91"/>
      <c r="G1" s="91"/>
      <c r="H1" s="91"/>
      <c r="I1" s="91"/>
      <c r="J1" s="91"/>
      <c r="K1" s="92"/>
      <c r="L1" s="93" t="s">
        <v>0</v>
      </c>
      <c r="M1" s="93"/>
      <c r="N1" s="93"/>
      <c r="O1" s="93"/>
    </row>
    <row r="2" spans="1:15" ht="15.75">
      <c r="A2" s="94" t="s">
        <v>1</v>
      </c>
      <c r="B2" s="95"/>
      <c r="C2" s="96"/>
      <c r="D2" s="100" t="s">
        <v>2</v>
      </c>
      <c r="E2" s="100"/>
      <c r="F2" s="100"/>
      <c r="G2" s="100" t="s">
        <v>3</v>
      </c>
      <c r="H2" s="100"/>
      <c r="I2" s="100"/>
      <c r="J2" s="100" t="s">
        <v>4</v>
      </c>
      <c r="K2" s="100" t="s">
        <v>5</v>
      </c>
      <c r="L2" s="100"/>
      <c r="M2" s="100"/>
      <c r="N2" s="101" t="s">
        <v>6</v>
      </c>
      <c r="O2" s="101"/>
    </row>
    <row r="3" spans="1:15" ht="15.75">
      <c r="A3" s="97"/>
      <c r="B3" s="98"/>
      <c r="C3" s="99"/>
      <c r="D3" s="18" t="s">
        <v>7</v>
      </c>
      <c r="E3" s="18" t="s">
        <v>8</v>
      </c>
      <c r="F3" s="18" t="s">
        <v>9</v>
      </c>
      <c r="G3" s="18" t="s">
        <v>7</v>
      </c>
      <c r="H3" s="18" t="s">
        <v>8</v>
      </c>
      <c r="I3" s="18" t="s">
        <v>9</v>
      </c>
      <c r="J3" s="100"/>
      <c r="K3" s="45" t="s">
        <v>7</v>
      </c>
      <c r="L3" s="45" t="s">
        <v>8</v>
      </c>
      <c r="M3" s="45" t="s">
        <v>9</v>
      </c>
      <c r="N3" s="18" t="s">
        <v>7</v>
      </c>
      <c r="O3" s="18" t="s">
        <v>8</v>
      </c>
    </row>
    <row r="4" spans="1:15" ht="15.75">
      <c r="A4" s="87" t="s">
        <v>10</v>
      </c>
      <c r="B4" s="75" t="s">
        <v>11</v>
      </c>
      <c r="C4" s="75"/>
      <c r="D4" s="8">
        <v>4</v>
      </c>
      <c r="E4" s="8">
        <v>0</v>
      </c>
      <c r="F4" s="8">
        <f>D4+E4</f>
        <v>4</v>
      </c>
      <c r="G4" s="8">
        <v>101</v>
      </c>
      <c r="H4" s="8">
        <v>0</v>
      </c>
      <c r="I4" s="8">
        <f>G4+H4</f>
        <v>101</v>
      </c>
      <c r="J4" s="8">
        <f>I4+F4</f>
        <v>105</v>
      </c>
      <c r="K4" s="8">
        <v>600</v>
      </c>
      <c r="L4" s="8">
        <v>0</v>
      </c>
      <c r="M4" s="8">
        <f>K4+L4</f>
        <v>600</v>
      </c>
      <c r="N4" s="8">
        <f>(K4/G4)*1000</f>
        <v>5940.5940594059402</v>
      </c>
      <c r="O4" s="8">
        <v>0</v>
      </c>
    </row>
    <row r="5" spans="1:15" ht="15.75">
      <c r="A5" s="87"/>
      <c r="B5" s="75" t="s">
        <v>12</v>
      </c>
      <c r="C5" s="75"/>
      <c r="D5" s="8">
        <v>0</v>
      </c>
      <c r="E5" s="8">
        <v>0</v>
      </c>
      <c r="F5" s="8">
        <f t="shared" ref="F5:F7" si="0">D5+E5</f>
        <v>0</v>
      </c>
      <c r="G5" s="8">
        <v>20</v>
      </c>
      <c r="H5" s="8">
        <v>0</v>
      </c>
      <c r="I5" s="8">
        <f t="shared" ref="I5:I7" si="1">G5+H5</f>
        <v>20</v>
      </c>
      <c r="J5" s="8">
        <f>(I5+F5)</f>
        <v>20</v>
      </c>
      <c r="K5" s="8">
        <v>180</v>
      </c>
      <c r="L5" s="8">
        <v>0</v>
      </c>
      <c r="M5" s="8">
        <f>K5+L5</f>
        <v>180</v>
      </c>
      <c r="N5" s="8">
        <f t="shared" ref="N5:N23" si="2">(K5/G5)*1000</f>
        <v>9000</v>
      </c>
      <c r="O5" s="8">
        <v>0</v>
      </c>
    </row>
    <row r="6" spans="1:15" ht="15.75">
      <c r="A6" s="87"/>
      <c r="B6" s="75" t="s">
        <v>13</v>
      </c>
      <c r="C6" s="75"/>
      <c r="D6" s="8">
        <v>0</v>
      </c>
      <c r="E6" s="8">
        <v>0</v>
      </c>
      <c r="F6" s="8">
        <f t="shared" si="0"/>
        <v>0</v>
      </c>
      <c r="G6" s="1">
        <v>5.5</v>
      </c>
      <c r="H6" s="8">
        <v>0</v>
      </c>
      <c r="I6" s="1">
        <f t="shared" si="1"/>
        <v>5.5</v>
      </c>
      <c r="J6" s="1">
        <f>(I6+F6)</f>
        <v>5.5</v>
      </c>
      <c r="K6" s="8">
        <v>25</v>
      </c>
      <c r="L6" s="8">
        <v>0</v>
      </c>
      <c r="M6" s="8">
        <f>K6+L6</f>
        <v>25</v>
      </c>
      <c r="N6" s="8">
        <f t="shared" si="2"/>
        <v>4545.454545454546</v>
      </c>
      <c r="O6" s="8">
        <v>0</v>
      </c>
    </row>
    <row r="7" spans="1:15" ht="15.75">
      <c r="A7" s="87"/>
      <c r="B7" s="75" t="s">
        <v>14</v>
      </c>
      <c r="C7" s="75"/>
      <c r="D7" s="8">
        <v>0</v>
      </c>
      <c r="E7" s="8">
        <v>0</v>
      </c>
      <c r="F7" s="8">
        <f t="shared" si="0"/>
        <v>0</v>
      </c>
      <c r="G7" s="8">
        <v>0</v>
      </c>
      <c r="H7" s="8">
        <v>0</v>
      </c>
      <c r="I7" s="8">
        <f t="shared" si="1"/>
        <v>0</v>
      </c>
      <c r="J7" s="8">
        <f>(I7+F7)</f>
        <v>0</v>
      </c>
      <c r="K7" s="8">
        <v>0</v>
      </c>
      <c r="L7" s="8">
        <v>0</v>
      </c>
      <c r="M7" s="8">
        <f>K7+L7</f>
        <v>0</v>
      </c>
      <c r="N7" s="8">
        <v>0</v>
      </c>
      <c r="O7" s="8">
        <v>0</v>
      </c>
    </row>
    <row r="8" spans="1:15" ht="15.75">
      <c r="A8" s="88"/>
      <c r="B8" s="76" t="s">
        <v>15</v>
      </c>
      <c r="C8" s="76"/>
      <c r="D8" s="9">
        <f t="shared" ref="D8:I8" si="3">SUM(D4:D7)</f>
        <v>4</v>
      </c>
      <c r="E8" s="9">
        <f t="shared" si="3"/>
        <v>0</v>
      </c>
      <c r="F8" s="9">
        <f t="shared" si="3"/>
        <v>4</v>
      </c>
      <c r="G8" s="9">
        <f t="shared" si="3"/>
        <v>126.5</v>
      </c>
      <c r="H8" s="9">
        <f t="shared" si="3"/>
        <v>0</v>
      </c>
      <c r="I8" s="9">
        <f t="shared" si="3"/>
        <v>126.5</v>
      </c>
      <c r="J8" s="9">
        <f>(I8+F8)</f>
        <v>130.5</v>
      </c>
      <c r="K8" s="9">
        <f>SUM(K4:K7)</f>
        <v>805</v>
      </c>
      <c r="L8" s="9">
        <f>SUM(L4:L7)</f>
        <v>0</v>
      </c>
      <c r="M8" s="9">
        <f>SUM(M4:M7)</f>
        <v>805</v>
      </c>
      <c r="N8" s="9">
        <f t="shared" si="2"/>
        <v>6363.6363636363631</v>
      </c>
      <c r="O8" s="9">
        <v>0</v>
      </c>
    </row>
    <row r="9" spans="1:15" ht="15.75">
      <c r="A9" s="87" t="s">
        <v>16</v>
      </c>
      <c r="B9" s="75" t="s">
        <v>17</v>
      </c>
      <c r="C9" s="75"/>
      <c r="D9" s="8">
        <v>0</v>
      </c>
      <c r="E9" s="8">
        <v>0</v>
      </c>
      <c r="F9" s="8">
        <f>D9+E9</f>
        <v>0</v>
      </c>
      <c r="G9" s="8">
        <v>18</v>
      </c>
      <c r="H9" s="8">
        <v>0</v>
      </c>
      <c r="I9" s="8">
        <f>G9+H9</f>
        <v>18</v>
      </c>
      <c r="J9" s="8">
        <f>I9+F9</f>
        <v>18</v>
      </c>
      <c r="K9" s="8">
        <v>60</v>
      </c>
      <c r="L9" s="8">
        <v>0</v>
      </c>
      <c r="M9" s="8">
        <f>K9+L9</f>
        <v>60</v>
      </c>
      <c r="N9" s="8">
        <f t="shared" si="2"/>
        <v>3333.3333333333335</v>
      </c>
      <c r="O9" s="8">
        <v>0</v>
      </c>
    </row>
    <row r="10" spans="1:15" ht="15.75">
      <c r="A10" s="87"/>
      <c r="B10" s="75" t="s">
        <v>18</v>
      </c>
      <c r="C10" s="75"/>
      <c r="D10" s="8">
        <v>45</v>
      </c>
      <c r="E10" s="8">
        <v>0</v>
      </c>
      <c r="F10" s="8">
        <f t="shared" ref="F10:F17" si="4">D10+E10</f>
        <v>45</v>
      </c>
      <c r="G10" s="8">
        <v>120</v>
      </c>
      <c r="H10" s="8">
        <v>0</v>
      </c>
      <c r="I10" s="8">
        <f t="shared" ref="I10:I17" si="5">G10+H10</f>
        <v>120</v>
      </c>
      <c r="J10" s="8">
        <f t="shared" ref="J10:J17" si="6">I10+F10</f>
        <v>165</v>
      </c>
      <c r="K10" s="8">
        <v>710</v>
      </c>
      <c r="L10" s="8">
        <v>0</v>
      </c>
      <c r="M10" s="8">
        <f t="shared" ref="M10:M17" si="7">K10+L10</f>
        <v>710</v>
      </c>
      <c r="N10" s="8">
        <f t="shared" si="2"/>
        <v>5916.666666666667</v>
      </c>
      <c r="O10" s="8">
        <v>0</v>
      </c>
    </row>
    <row r="11" spans="1:15" ht="15.75">
      <c r="A11" s="87"/>
      <c r="B11" s="75" t="s">
        <v>19</v>
      </c>
      <c r="C11" s="75"/>
      <c r="D11" s="8">
        <v>0</v>
      </c>
      <c r="E11" s="8">
        <v>0</v>
      </c>
      <c r="F11" s="8">
        <f t="shared" si="4"/>
        <v>0</v>
      </c>
      <c r="G11" s="8">
        <v>18</v>
      </c>
      <c r="H11" s="8">
        <v>0</v>
      </c>
      <c r="I11" s="8">
        <f t="shared" si="5"/>
        <v>18</v>
      </c>
      <c r="J11" s="8">
        <f t="shared" si="6"/>
        <v>18</v>
      </c>
      <c r="K11" s="8">
        <v>100</v>
      </c>
      <c r="L11" s="8">
        <v>0</v>
      </c>
      <c r="M11" s="8">
        <f t="shared" si="7"/>
        <v>100</v>
      </c>
      <c r="N11" s="8">
        <f t="shared" si="2"/>
        <v>5555.5555555555557</v>
      </c>
      <c r="O11" s="8">
        <v>0</v>
      </c>
    </row>
    <row r="12" spans="1:15" ht="15.75">
      <c r="A12" s="87"/>
      <c r="B12" s="75" t="s">
        <v>20</v>
      </c>
      <c r="C12" s="75"/>
      <c r="D12" s="8">
        <v>3</v>
      </c>
      <c r="E12" s="8">
        <v>0</v>
      </c>
      <c r="F12" s="8">
        <f t="shared" si="4"/>
        <v>3</v>
      </c>
      <c r="G12" s="8">
        <v>58</v>
      </c>
      <c r="H12" s="8">
        <v>0</v>
      </c>
      <c r="I12" s="8">
        <f t="shared" si="5"/>
        <v>58</v>
      </c>
      <c r="J12" s="8">
        <f t="shared" si="6"/>
        <v>61</v>
      </c>
      <c r="K12" s="8">
        <v>350</v>
      </c>
      <c r="L12" s="8">
        <v>0</v>
      </c>
      <c r="M12" s="8">
        <f t="shared" si="7"/>
        <v>350</v>
      </c>
      <c r="N12" s="8">
        <f t="shared" si="2"/>
        <v>6034.4827586206893</v>
      </c>
      <c r="O12" s="8">
        <v>0</v>
      </c>
    </row>
    <row r="13" spans="1:15" ht="15.75">
      <c r="A13" s="87"/>
      <c r="B13" s="75" t="s">
        <v>21</v>
      </c>
      <c r="C13" s="75"/>
      <c r="D13" s="8">
        <v>7</v>
      </c>
      <c r="E13" s="8">
        <v>0</v>
      </c>
      <c r="F13" s="8">
        <f t="shared" si="4"/>
        <v>7</v>
      </c>
      <c r="G13" s="8">
        <v>150</v>
      </c>
      <c r="H13" s="8">
        <v>0</v>
      </c>
      <c r="I13" s="8">
        <f t="shared" si="5"/>
        <v>150</v>
      </c>
      <c r="J13" s="8">
        <f t="shared" si="6"/>
        <v>157</v>
      </c>
      <c r="K13" s="8">
        <v>730</v>
      </c>
      <c r="L13" s="8">
        <v>0</v>
      </c>
      <c r="M13" s="8">
        <f t="shared" si="7"/>
        <v>730</v>
      </c>
      <c r="N13" s="8">
        <f t="shared" si="2"/>
        <v>4866.6666666666661</v>
      </c>
      <c r="O13" s="8">
        <v>0</v>
      </c>
    </row>
    <row r="14" spans="1:15" ht="15.75">
      <c r="A14" s="87"/>
      <c r="B14" s="75" t="s">
        <v>22</v>
      </c>
      <c r="C14" s="75"/>
      <c r="D14" s="8">
        <v>0</v>
      </c>
      <c r="E14" s="8">
        <v>0</v>
      </c>
      <c r="F14" s="8">
        <f t="shared" si="4"/>
        <v>0</v>
      </c>
      <c r="G14" s="8">
        <v>14</v>
      </c>
      <c r="H14" s="8">
        <v>0</v>
      </c>
      <c r="I14" s="8">
        <f t="shared" si="5"/>
        <v>14</v>
      </c>
      <c r="J14" s="8">
        <f t="shared" si="6"/>
        <v>14</v>
      </c>
      <c r="K14" s="8">
        <v>75</v>
      </c>
      <c r="L14" s="8">
        <v>0</v>
      </c>
      <c r="M14" s="8">
        <f t="shared" si="7"/>
        <v>75</v>
      </c>
      <c r="N14" s="8">
        <f t="shared" si="2"/>
        <v>5357.1428571428569</v>
      </c>
      <c r="O14" s="8">
        <v>0</v>
      </c>
    </row>
    <row r="15" spans="1:15" ht="15.75">
      <c r="A15" s="87"/>
      <c r="B15" s="75" t="s">
        <v>23</v>
      </c>
      <c r="C15" s="75"/>
      <c r="D15" s="8">
        <v>0</v>
      </c>
      <c r="E15" s="8">
        <v>0</v>
      </c>
      <c r="F15" s="8">
        <f t="shared" si="4"/>
        <v>0</v>
      </c>
      <c r="G15" s="8">
        <v>161</v>
      </c>
      <c r="H15" s="8">
        <v>0</v>
      </c>
      <c r="I15" s="8">
        <f t="shared" si="5"/>
        <v>161</v>
      </c>
      <c r="J15" s="8">
        <f t="shared" si="6"/>
        <v>161</v>
      </c>
      <c r="K15" s="8">
        <v>622</v>
      </c>
      <c r="L15" s="8">
        <v>0</v>
      </c>
      <c r="M15" s="8">
        <f t="shared" si="7"/>
        <v>622</v>
      </c>
      <c r="N15" s="8">
        <f t="shared" si="2"/>
        <v>3863.3540372670809</v>
      </c>
      <c r="O15" s="8">
        <v>0</v>
      </c>
    </row>
    <row r="16" spans="1:15" ht="15.75">
      <c r="A16" s="87"/>
      <c r="B16" s="75" t="s">
        <v>24</v>
      </c>
      <c r="C16" s="75"/>
      <c r="D16" s="8">
        <v>1</v>
      </c>
      <c r="E16" s="8">
        <v>0</v>
      </c>
      <c r="F16" s="8">
        <f t="shared" si="4"/>
        <v>1</v>
      </c>
      <c r="G16" s="8">
        <v>40</v>
      </c>
      <c r="H16" s="8">
        <v>0</v>
      </c>
      <c r="I16" s="8">
        <f t="shared" si="5"/>
        <v>40</v>
      </c>
      <c r="J16" s="8">
        <f t="shared" si="6"/>
        <v>41</v>
      </c>
      <c r="K16" s="8">
        <v>200</v>
      </c>
      <c r="L16" s="8">
        <v>0</v>
      </c>
      <c r="M16" s="8">
        <f t="shared" si="7"/>
        <v>200</v>
      </c>
      <c r="N16" s="8">
        <f t="shared" si="2"/>
        <v>5000</v>
      </c>
      <c r="O16" s="8">
        <v>0</v>
      </c>
    </row>
    <row r="17" spans="1:15" ht="15.75">
      <c r="A17" s="87"/>
      <c r="B17" s="75" t="s">
        <v>25</v>
      </c>
      <c r="C17" s="75"/>
      <c r="D17" s="8">
        <v>0</v>
      </c>
      <c r="E17" s="8">
        <v>0</v>
      </c>
      <c r="F17" s="8">
        <f t="shared" si="4"/>
        <v>0</v>
      </c>
      <c r="G17" s="8">
        <v>55</v>
      </c>
      <c r="H17" s="8">
        <v>0</v>
      </c>
      <c r="I17" s="8">
        <f t="shared" si="5"/>
        <v>55</v>
      </c>
      <c r="J17" s="8">
        <f t="shared" si="6"/>
        <v>55</v>
      </c>
      <c r="K17" s="8">
        <v>450</v>
      </c>
      <c r="L17" s="8">
        <v>0</v>
      </c>
      <c r="M17" s="8">
        <f t="shared" si="7"/>
        <v>450</v>
      </c>
      <c r="N17" s="8">
        <f t="shared" si="2"/>
        <v>8181.818181818182</v>
      </c>
      <c r="O17" s="8">
        <v>0</v>
      </c>
    </row>
    <row r="18" spans="1:15" ht="15.75">
      <c r="A18" s="88"/>
      <c r="B18" s="76" t="s">
        <v>26</v>
      </c>
      <c r="C18" s="76"/>
      <c r="D18" s="9">
        <f t="shared" ref="D18:I18" si="8">SUM(D9:D17)</f>
        <v>56</v>
      </c>
      <c r="E18" s="9">
        <f t="shared" si="8"/>
        <v>0</v>
      </c>
      <c r="F18" s="9">
        <f t="shared" si="8"/>
        <v>56</v>
      </c>
      <c r="G18" s="9">
        <f t="shared" si="8"/>
        <v>634</v>
      </c>
      <c r="H18" s="9">
        <f t="shared" si="8"/>
        <v>0</v>
      </c>
      <c r="I18" s="9">
        <f t="shared" si="8"/>
        <v>634</v>
      </c>
      <c r="J18" s="9">
        <f>(I18+F18)</f>
        <v>690</v>
      </c>
      <c r="K18" s="9">
        <f>SUM(K9:K17)</f>
        <v>3297</v>
      </c>
      <c r="L18" s="9">
        <f>SUM(L9:L17)</f>
        <v>0</v>
      </c>
      <c r="M18" s="9">
        <f>SUM(M9:M17)</f>
        <v>3297</v>
      </c>
      <c r="N18" s="9">
        <f t="shared" si="2"/>
        <v>5200.3154574132495</v>
      </c>
      <c r="O18" s="9">
        <v>0</v>
      </c>
    </row>
    <row r="19" spans="1:15" ht="15.75">
      <c r="A19" s="87" t="s">
        <v>27</v>
      </c>
      <c r="B19" s="75" t="s">
        <v>28</v>
      </c>
      <c r="C19" s="75"/>
      <c r="D19" s="8">
        <v>0</v>
      </c>
      <c r="E19" s="8">
        <v>0</v>
      </c>
      <c r="F19" s="8">
        <f>D19+E19</f>
        <v>0</v>
      </c>
      <c r="G19" s="8">
        <v>20</v>
      </c>
      <c r="H19" s="8">
        <v>0</v>
      </c>
      <c r="I19" s="8">
        <f>G19+H19</f>
        <v>20</v>
      </c>
      <c r="J19" s="8">
        <f>I19+F19</f>
        <v>20</v>
      </c>
      <c r="K19" s="8">
        <v>155</v>
      </c>
      <c r="L19" s="8">
        <v>0</v>
      </c>
      <c r="M19" s="8">
        <f>K19+L19</f>
        <v>155</v>
      </c>
      <c r="N19" s="8">
        <f t="shared" si="2"/>
        <v>7750</v>
      </c>
      <c r="O19" s="8">
        <v>0</v>
      </c>
    </row>
    <row r="20" spans="1:15" ht="15.75">
      <c r="A20" s="87"/>
      <c r="B20" s="75" t="s">
        <v>29</v>
      </c>
      <c r="C20" s="75"/>
      <c r="D20" s="8">
        <v>0</v>
      </c>
      <c r="E20" s="8">
        <v>0</v>
      </c>
      <c r="F20" s="8">
        <f t="shared" ref="F20:F22" si="9">D20+E20</f>
        <v>0</v>
      </c>
      <c r="G20" s="8">
        <v>7</v>
      </c>
      <c r="H20" s="8">
        <v>0</v>
      </c>
      <c r="I20" s="8">
        <f>G20+H20</f>
        <v>7</v>
      </c>
      <c r="J20" s="8">
        <f>I20+F20</f>
        <v>7</v>
      </c>
      <c r="K20" s="8">
        <v>20</v>
      </c>
      <c r="L20" s="8">
        <v>0</v>
      </c>
      <c r="M20" s="8">
        <f>K20+L20</f>
        <v>20</v>
      </c>
      <c r="N20" s="8">
        <f t="shared" si="2"/>
        <v>2857.1428571428573</v>
      </c>
      <c r="O20" s="8">
        <v>0</v>
      </c>
    </row>
    <row r="21" spans="1:15" ht="15.75">
      <c r="A21" s="87"/>
      <c r="B21" s="75" t="s">
        <v>30</v>
      </c>
      <c r="C21" s="75"/>
      <c r="D21" s="8">
        <v>0</v>
      </c>
      <c r="E21" s="8">
        <v>0</v>
      </c>
      <c r="F21" s="8">
        <f t="shared" si="9"/>
        <v>0</v>
      </c>
      <c r="G21" s="8">
        <v>0</v>
      </c>
      <c r="H21" s="8">
        <v>0</v>
      </c>
      <c r="I21" s="8">
        <f>G21+H21</f>
        <v>0</v>
      </c>
      <c r="J21" s="8">
        <f>I21+F21</f>
        <v>0</v>
      </c>
      <c r="K21" s="8">
        <v>0</v>
      </c>
      <c r="L21" s="8">
        <v>0</v>
      </c>
      <c r="M21" s="8">
        <f>K21+L21</f>
        <v>0</v>
      </c>
      <c r="N21" s="8">
        <v>0</v>
      </c>
      <c r="O21" s="8">
        <v>0</v>
      </c>
    </row>
    <row r="22" spans="1:15" ht="15.75">
      <c r="A22" s="87"/>
      <c r="B22" s="75" t="s">
        <v>31</v>
      </c>
      <c r="C22" s="75"/>
      <c r="D22" s="8">
        <v>0</v>
      </c>
      <c r="E22" s="8">
        <v>0</v>
      </c>
      <c r="F22" s="8">
        <f t="shared" si="9"/>
        <v>0</v>
      </c>
      <c r="G22" s="8">
        <v>2</v>
      </c>
      <c r="H22" s="8">
        <v>0</v>
      </c>
      <c r="I22" s="8">
        <f>G22+H22</f>
        <v>2</v>
      </c>
      <c r="J22" s="8">
        <f>I22+F22</f>
        <v>2</v>
      </c>
      <c r="K22" s="14">
        <v>1.25</v>
      </c>
      <c r="L22" s="8">
        <v>0</v>
      </c>
      <c r="M22" s="14">
        <f>K22+L22</f>
        <v>1.25</v>
      </c>
      <c r="N22" s="8">
        <f t="shared" si="2"/>
        <v>625</v>
      </c>
      <c r="O22" s="8">
        <v>0</v>
      </c>
    </row>
    <row r="23" spans="1:15" ht="15.75">
      <c r="A23" s="88"/>
      <c r="B23" s="76" t="s">
        <v>32</v>
      </c>
      <c r="C23" s="76"/>
      <c r="D23" s="9">
        <f>SUM(D19:D22)</f>
        <v>0</v>
      </c>
      <c r="E23" s="9">
        <f>SUM(E19:E22)</f>
        <v>0</v>
      </c>
      <c r="F23" s="9">
        <f>SUM(F19:F22)</f>
        <v>0</v>
      </c>
      <c r="G23" s="9">
        <f>SUM(G19:G22)</f>
        <v>29</v>
      </c>
      <c r="H23" s="9">
        <f>[1]زنجان!H23+[1]طارم!H23+[1]ابهر!H23+[1]خرمدره!H23+[1]خدابنده!H23+[1]سلطانیه!H23+[1]ایجرود!H23+[1]ماهنشان!H23</f>
        <v>0</v>
      </c>
      <c r="I23" s="9">
        <f>SUM(G23:H23)</f>
        <v>29</v>
      </c>
      <c r="J23" s="9">
        <f>(I23+F23)</f>
        <v>29</v>
      </c>
      <c r="K23" s="9">
        <f>SUM(K19:K22)</f>
        <v>176.25</v>
      </c>
      <c r="L23" s="9">
        <f>SUM(L19:L22)</f>
        <v>0</v>
      </c>
      <c r="M23" s="9">
        <f>SUM(M19:M22)</f>
        <v>176.25</v>
      </c>
      <c r="N23" s="9">
        <f t="shared" si="2"/>
        <v>6077.5862068965516</v>
      </c>
      <c r="O23" s="9">
        <v>0</v>
      </c>
    </row>
    <row r="24" spans="1:15" ht="15.75">
      <c r="A24" s="87" t="s">
        <v>33</v>
      </c>
      <c r="B24" s="75" t="s">
        <v>34</v>
      </c>
      <c r="C24" s="75"/>
      <c r="D24" s="8">
        <v>1</v>
      </c>
      <c r="E24" s="8">
        <v>0</v>
      </c>
      <c r="F24" s="8">
        <f>D24+E24</f>
        <v>1</v>
      </c>
      <c r="G24" s="8">
        <v>3</v>
      </c>
      <c r="H24" s="8">
        <v>0</v>
      </c>
      <c r="I24" s="8">
        <f>G24+H24</f>
        <v>3</v>
      </c>
      <c r="J24" s="8">
        <f>I24+F24</f>
        <v>4</v>
      </c>
      <c r="K24" s="8">
        <v>3</v>
      </c>
      <c r="L24" s="8">
        <v>0</v>
      </c>
      <c r="M24" s="8">
        <f>K24+L24</f>
        <v>3</v>
      </c>
      <c r="N24" s="8">
        <f>(K24/G24)*1000</f>
        <v>1000</v>
      </c>
      <c r="O24" s="8">
        <v>0</v>
      </c>
    </row>
    <row r="25" spans="1:15" ht="15.75">
      <c r="A25" s="87"/>
      <c r="B25" s="75" t="s">
        <v>35</v>
      </c>
      <c r="C25" s="75"/>
      <c r="D25" s="8">
        <v>0</v>
      </c>
      <c r="E25" s="8">
        <v>0</v>
      </c>
      <c r="F25" s="8">
        <f t="shared" ref="F25:F30" si="10">D25+E25</f>
        <v>0</v>
      </c>
      <c r="G25" s="8">
        <v>15</v>
      </c>
      <c r="H25" s="8">
        <v>0</v>
      </c>
      <c r="I25" s="8">
        <f t="shared" ref="I25:I30" si="11">G25+H25</f>
        <v>15</v>
      </c>
      <c r="J25" s="8">
        <f t="shared" ref="J25:J30" si="12">I25+F25</f>
        <v>15</v>
      </c>
      <c r="K25" s="8">
        <v>12</v>
      </c>
      <c r="L25" s="8">
        <v>0</v>
      </c>
      <c r="M25" s="8">
        <f t="shared" ref="M25:M30" si="13">K25+L25</f>
        <v>12</v>
      </c>
      <c r="N25" s="8">
        <f>(K25/G25)*1000</f>
        <v>800</v>
      </c>
      <c r="O25" s="8">
        <v>0</v>
      </c>
    </row>
    <row r="26" spans="1:15" ht="15.75">
      <c r="A26" s="87"/>
      <c r="B26" s="75" t="s">
        <v>36</v>
      </c>
      <c r="C26" s="75"/>
      <c r="D26" s="8">
        <v>25</v>
      </c>
      <c r="E26" s="8">
        <v>0</v>
      </c>
      <c r="F26" s="8">
        <f t="shared" si="10"/>
        <v>25</v>
      </c>
      <c r="G26" s="8">
        <v>362</v>
      </c>
      <c r="H26" s="8">
        <v>0</v>
      </c>
      <c r="I26" s="8">
        <f t="shared" si="11"/>
        <v>362</v>
      </c>
      <c r="J26" s="8">
        <f t="shared" si="12"/>
        <v>387</v>
      </c>
      <c r="K26" s="8">
        <v>950</v>
      </c>
      <c r="L26" s="8">
        <v>0</v>
      </c>
      <c r="M26" s="8">
        <f t="shared" si="13"/>
        <v>950</v>
      </c>
      <c r="N26" s="8">
        <f>(K26/G26)*1000</f>
        <v>2624.3093922651933</v>
      </c>
      <c r="O26" s="8">
        <v>0</v>
      </c>
    </row>
    <row r="27" spans="1:15" ht="15.75">
      <c r="A27" s="87"/>
      <c r="B27" s="75" t="s">
        <v>37</v>
      </c>
      <c r="C27" s="75"/>
      <c r="D27" s="8">
        <v>3</v>
      </c>
      <c r="E27" s="8">
        <v>0</v>
      </c>
      <c r="F27" s="8">
        <f t="shared" si="10"/>
        <v>3</v>
      </c>
      <c r="G27" s="8">
        <v>398</v>
      </c>
      <c r="H27" s="8">
        <v>0</v>
      </c>
      <c r="I27" s="8">
        <f t="shared" si="11"/>
        <v>398</v>
      </c>
      <c r="J27" s="8">
        <f t="shared" si="12"/>
        <v>401</v>
      </c>
      <c r="K27" s="8">
        <v>609</v>
      </c>
      <c r="L27" s="8">
        <v>0</v>
      </c>
      <c r="M27" s="8">
        <f t="shared" si="13"/>
        <v>609</v>
      </c>
      <c r="N27" s="8">
        <f>(K27/G27)*1000</f>
        <v>1530.1507537688442</v>
      </c>
      <c r="O27" s="8">
        <v>0</v>
      </c>
    </row>
    <row r="28" spans="1:15" ht="15.75">
      <c r="A28" s="87"/>
      <c r="B28" s="75" t="s">
        <v>38</v>
      </c>
      <c r="C28" s="75"/>
      <c r="D28" s="8">
        <v>0</v>
      </c>
      <c r="E28" s="8">
        <v>0</v>
      </c>
      <c r="F28" s="8">
        <f t="shared" si="10"/>
        <v>0</v>
      </c>
      <c r="G28" s="8">
        <v>10</v>
      </c>
      <c r="H28" s="8">
        <v>0</v>
      </c>
      <c r="I28" s="8">
        <f t="shared" si="11"/>
        <v>10</v>
      </c>
      <c r="J28" s="8">
        <f t="shared" si="12"/>
        <v>10</v>
      </c>
      <c r="K28" s="8">
        <v>30</v>
      </c>
      <c r="L28" s="8">
        <v>0</v>
      </c>
      <c r="M28" s="8">
        <f t="shared" si="13"/>
        <v>30</v>
      </c>
      <c r="N28" s="8">
        <f>(K28/G28)*1000</f>
        <v>3000</v>
      </c>
      <c r="O28" s="8">
        <v>0</v>
      </c>
    </row>
    <row r="29" spans="1:15" ht="15.75">
      <c r="A29" s="87"/>
      <c r="B29" s="75" t="s">
        <v>39</v>
      </c>
      <c r="C29" s="75"/>
      <c r="D29" s="8">
        <v>0</v>
      </c>
      <c r="E29" s="8">
        <v>0</v>
      </c>
      <c r="F29" s="8">
        <f t="shared" si="10"/>
        <v>0</v>
      </c>
      <c r="G29" s="8">
        <v>0</v>
      </c>
      <c r="H29" s="8">
        <v>0</v>
      </c>
      <c r="I29" s="8">
        <f t="shared" si="11"/>
        <v>0</v>
      </c>
      <c r="J29" s="8">
        <f t="shared" si="12"/>
        <v>0</v>
      </c>
      <c r="K29" s="8">
        <v>0</v>
      </c>
      <c r="L29" s="8">
        <v>0</v>
      </c>
      <c r="M29" s="8">
        <f t="shared" si="13"/>
        <v>0</v>
      </c>
      <c r="N29" s="8">
        <v>0</v>
      </c>
      <c r="O29" s="8">
        <v>0</v>
      </c>
    </row>
    <row r="30" spans="1:15" ht="15.75">
      <c r="A30" s="87"/>
      <c r="B30" s="75" t="s">
        <v>40</v>
      </c>
      <c r="C30" s="75"/>
      <c r="D30" s="8">
        <v>0</v>
      </c>
      <c r="E30" s="8">
        <v>0</v>
      </c>
      <c r="F30" s="8">
        <f t="shared" si="10"/>
        <v>0</v>
      </c>
      <c r="G30" s="8">
        <v>0</v>
      </c>
      <c r="H30" s="8">
        <v>0</v>
      </c>
      <c r="I30" s="8">
        <f t="shared" si="11"/>
        <v>0</v>
      </c>
      <c r="J30" s="8">
        <f t="shared" si="12"/>
        <v>0</v>
      </c>
      <c r="K30" s="8">
        <v>0</v>
      </c>
      <c r="L30" s="8">
        <v>0</v>
      </c>
      <c r="M30" s="8">
        <f t="shared" si="13"/>
        <v>0</v>
      </c>
      <c r="N30" s="8">
        <v>0</v>
      </c>
      <c r="O30" s="8">
        <v>0</v>
      </c>
    </row>
    <row r="31" spans="1:15" ht="15.75">
      <c r="A31" s="88"/>
      <c r="B31" s="76" t="s">
        <v>41</v>
      </c>
      <c r="C31" s="76"/>
      <c r="D31" s="9">
        <f>SUM(D24:D30)</f>
        <v>29</v>
      </c>
      <c r="E31" s="9">
        <f>SUM(E24:E30)</f>
        <v>0</v>
      </c>
      <c r="F31" s="9">
        <f>SUM(F24:F30)</f>
        <v>29</v>
      </c>
      <c r="G31" s="9">
        <f>SUM(G24:G30)</f>
        <v>788</v>
      </c>
      <c r="H31" s="9">
        <f>SUM(H24:H30)</f>
        <v>0</v>
      </c>
      <c r="I31" s="9">
        <f>SUM(I24:I30)</f>
        <v>788</v>
      </c>
      <c r="J31" s="9">
        <f>(I31+F31)</f>
        <v>817</v>
      </c>
      <c r="K31" s="2">
        <f>SUM(K24:K30)</f>
        <v>1604</v>
      </c>
      <c r="L31" s="9">
        <f>SUM(L24:L30)</f>
        <v>0</v>
      </c>
      <c r="M31" s="2">
        <f>SUM(M24:M30)</f>
        <v>1604</v>
      </c>
      <c r="N31" s="9">
        <f>(K31/G31)*1000</f>
        <v>2035.5329949238578</v>
      </c>
      <c r="O31" s="9">
        <v>0</v>
      </c>
    </row>
    <row r="32" spans="1:15" ht="18.75">
      <c r="A32" s="90" t="s">
        <v>112</v>
      </c>
      <c r="B32" s="90"/>
      <c r="C32" s="90"/>
      <c r="D32" s="91"/>
      <c r="E32" s="91"/>
      <c r="F32" s="91"/>
      <c r="G32" s="91"/>
      <c r="H32" s="91"/>
      <c r="I32" s="91"/>
      <c r="J32" s="91"/>
      <c r="K32" s="92"/>
      <c r="L32" s="93" t="s">
        <v>0</v>
      </c>
      <c r="M32" s="93"/>
      <c r="N32" s="93"/>
      <c r="O32" s="93"/>
    </row>
    <row r="33" spans="1:15" ht="15.75">
      <c r="A33" s="94" t="s">
        <v>1</v>
      </c>
      <c r="B33" s="95"/>
      <c r="C33" s="96"/>
      <c r="D33" s="100" t="s">
        <v>2</v>
      </c>
      <c r="E33" s="100"/>
      <c r="F33" s="100"/>
      <c r="G33" s="100" t="s">
        <v>3</v>
      </c>
      <c r="H33" s="100"/>
      <c r="I33" s="100"/>
      <c r="J33" s="100" t="s">
        <v>4</v>
      </c>
      <c r="K33" s="100" t="s">
        <v>5</v>
      </c>
      <c r="L33" s="100"/>
      <c r="M33" s="100"/>
      <c r="N33" s="101" t="s">
        <v>6</v>
      </c>
      <c r="O33" s="101"/>
    </row>
    <row r="34" spans="1:15" ht="15.75">
      <c r="A34" s="97"/>
      <c r="B34" s="98"/>
      <c r="C34" s="99"/>
      <c r="D34" s="18" t="s">
        <v>7</v>
      </c>
      <c r="E34" s="18" t="s">
        <v>8</v>
      </c>
      <c r="F34" s="18" t="s">
        <v>9</v>
      </c>
      <c r="G34" s="18" t="s">
        <v>7</v>
      </c>
      <c r="H34" s="18" t="s">
        <v>8</v>
      </c>
      <c r="I34" s="18" t="s">
        <v>9</v>
      </c>
      <c r="J34" s="100"/>
      <c r="K34" s="45" t="s">
        <v>7</v>
      </c>
      <c r="L34" s="45" t="s">
        <v>8</v>
      </c>
      <c r="M34" s="45" t="s">
        <v>9</v>
      </c>
      <c r="N34" s="18" t="s">
        <v>7</v>
      </c>
      <c r="O34" s="18" t="s">
        <v>8</v>
      </c>
    </row>
    <row r="35" spans="1:15" ht="15.75">
      <c r="A35" s="87" t="s">
        <v>42</v>
      </c>
      <c r="B35" s="75" t="s">
        <v>43</v>
      </c>
      <c r="C35" s="75"/>
      <c r="D35" s="8">
        <v>0</v>
      </c>
      <c r="E35" s="8">
        <v>0</v>
      </c>
      <c r="F35" s="8">
        <f>D35+E35</f>
        <v>0</v>
      </c>
      <c r="G35" s="1">
        <v>0.5</v>
      </c>
      <c r="H35" s="8">
        <v>0</v>
      </c>
      <c r="I35" s="1">
        <f>G35+H35</f>
        <v>0.5</v>
      </c>
      <c r="J35" s="1">
        <f t="shared" ref="J35:J41" si="14">I35+F35</f>
        <v>0.5</v>
      </c>
      <c r="K35" s="1">
        <v>2.5</v>
      </c>
      <c r="L35" s="8">
        <v>0</v>
      </c>
      <c r="M35" s="1">
        <f>K35+L35</f>
        <v>2.5</v>
      </c>
      <c r="N35" s="8">
        <f>(K35/G35)*1000</f>
        <v>5000</v>
      </c>
      <c r="O35" s="8">
        <v>0</v>
      </c>
    </row>
    <row r="36" spans="1:15" ht="15.75">
      <c r="A36" s="87"/>
      <c r="B36" s="75" t="s">
        <v>44</v>
      </c>
      <c r="C36" s="75"/>
      <c r="D36" s="8">
        <v>0</v>
      </c>
      <c r="E36" s="8">
        <v>7</v>
      </c>
      <c r="F36" s="8">
        <f t="shared" ref="F36:F40" si="15">D36+E36</f>
        <v>7</v>
      </c>
      <c r="G36" s="8">
        <v>0</v>
      </c>
      <c r="H36" s="8">
        <v>0</v>
      </c>
      <c r="I36" s="8">
        <f t="shared" ref="I36:I40" si="16">G36+H36</f>
        <v>0</v>
      </c>
      <c r="J36" s="8">
        <f t="shared" si="14"/>
        <v>7</v>
      </c>
      <c r="K36" s="8">
        <v>0</v>
      </c>
      <c r="L36" s="8">
        <v>0</v>
      </c>
      <c r="M36" s="8">
        <f t="shared" ref="M36:M40" si="17">K36+L36</f>
        <v>0</v>
      </c>
      <c r="N36" s="8">
        <v>0</v>
      </c>
      <c r="O36" s="8">
        <v>0</v>
      </c>
    </row>
    <row r="37" spans="1:15" ht="15.75">
      <c r="A37" s="87"/>
      <c r="B37" s="75" t="s">
        <v>45</v>
      </c>
      <c r="C37" s="75"/>
      <c r="D37" s="8">
        <v>0</v>
      </c>
      <c r="E37" s="8">
        <v>0</v>
      </c>
      <c r="F37" s="8">
        <f t="shared" si="15"/>
        <v>0</v>
      </c>
      <c r="G37" s="8">
        <v>0</v>
      </c>
      <c r="H37" s="8">
        <v>0</v>
      </c>
      <c r="I37" s="8">
        <f t="shared" si="16"/>
        <v>0</v>
      </c>
      <c r="J37" s="8">
        <f t="shared" si="14"/>
        <v>0</v>
      </c>
      <c r="K37" s="8">
        <v>0</v>
      </c>
      <c r="L37" s="8">
        <v>0</v>
      </c>
      <c r="M37" s="8">
        <f t="shared" si="17"/>
        <v>0</v>
      </c>
      <c r="N37" s="8">
        <v>0</v>
      </c>
      <c r="O37" s="8">
        <v>0</v>
      </c>
    </row>
    <row r="38" spans="1:15" ht="15.75">
      <c r="A38" s="87"/>
      <c r="B38" s="75" t="s">
        <v>46</v>
      </c>
      <c r="C38" s="75"/>
      <c r="D38" s="1">
        <v>0</v>
      </c>
      <c r="E38" s="8">
        <v>0</v>
      </c>
      <c r="F38" s="8">
        <f t="shared" si="15"/>
        <v>0</v>
      </c>
      <c r="G38" s="1">
        <v>1.2</v>
      </c>
      <c r="H38" s="8">
        <v>0</v>
      </c>
      <c r="I38" s="1">
        <f t="shared" si="16"/>
        <v>1.2</v>
      </c>
      <c r="J38" s="1">
        <f t="shared" si="14"/>
        <v>1.2</v>
      </c>
      <c r="K38" s="8">
        <v>6</v>
      </c>
      <c r="L38" s="8">
        <v>0</v>
      </c>
      <c r="M38" s="8">
        <f t="shared" si="17"/>
        <v>6</v>
      </c>
      <c r="N38" s="8">
        <f>(K38/G38)*1000</f>
        <v>5000</v>
      </c>
      <c r="O38" s="8">
        <v>0</v>
      </c>
    </row>
    <row r="39" spans="1:15" ht="15.75">
      <c r="A39" s="87"/>
      <c r="B39" s="75" t="s">
        <v>47</v>
      </c>
      <c r="C39" s="75"/>
      <c r="D39" s="8">
        <v>0</v>
      </c>
      <c r="E39" s="8">
        <v>0</v>
      </c>
      <c r="F39" s="8">
        <f t="shared" si="15"/>
        <v>0</v>
      </c>
      <c r="G39" s="8">
        <v>0</v>
      </c>
      <c r="H39" s="8">
        <v>0</v>
      </c>
      <c r="I39" s="8">
        <f t="shared" si="16"/>
        <v>0</v>
      </c>
      <c r="J39" s="8">
        <f t="shared" si="14"/>
        <v>0</v>
      </c>
      <c r="K39" s="8">
        <v>0</v>
      </c>
      <c r="L39" s="8">
        <v>0</v>
      </c>
      <c r="M39" s="8">
        <f t="shared" si="17"/>
        <v>0</v>
      </c>
      <c r="N39" s="8">
        <v>0</v>
      </c>
      <c r="O39" s="8">
        <v>0</v>
      </c>
    </row>
    <row r="40" spans="1:15" ht="15.75">
      <c r="A40" s="87"/>
      <c r="B40" s="75" t="s">
        <v>48</v>
      </c>
      <c r="C40" s="75"/>
      <c r="D40" s="8">
        <v>0</v>
      </c>
      <c r="E40" s="8">
        <v>0</v>
      </c>
      <c r="F40" s="8">
        <f t="shared" si="15"/>
        <v>0</v>
      </c>
      <c r="G40" s="8">
        <v>0</v>
      </c>
      <c r="H40" s="8">
        <v>0</v>
      </c>
      <c r="I40" s="8">
        <f t="shared" si="16"/>
        <v>0</v>
      </c>
      <c r="J40" s="8">
        <f t="shared" si="14"/>
        <v>0</v>
      </c>
      <c r="K40" s="8">
        <v>0</v>
      </c>
      <c r="L40" s="8">
        <v>0</v>
      </c>
      <c r="M40" s="8">
        <f t="shared" si="17"/>
        <v>0</v>
      </c>
      <c r="N40" s="8">
        <v>0</v>
      </c>
      <c r="O40" s="8">
        <v>0</v>
      </c>
    </row>
    <row r="41" spans="1:15" ht="15.75">
      <c r="A41" s="88"/>
      <c r="B41" s="76" t="s">
        <v>49</v>
      </c>
      <c r="C41" s="76"/>
      <c r="D41" s="9">
        <f t="shared" ref="D41:I41" si="18">SUM(D35:D40)</f>
        <v>0</v>
      </c>
      <c r="E41" s="9">
        <f t="shared" si="18"/>
        <v>7</v>
      </c>
      <c r="F41" s="9">
        <f t="shared" si="18"/>
        <v>7</v>
      </c>
      <c r="G41" s="2">
        <f t="shared" si="18"/>
        <v>1.7</v>
      </c>
      <c r="H41" s="9">
        <f t="shared" si="18"/>
        <v>0</v>
      </c>
      <c r="I41" s="2">
        <f t="shared" si="18"/>
        <v>1.7</v>
      </c>
      <c r="J41" s="2">
        <f t="shared" si="14"/>
        <v>8.6999999999999993</v>
      </c>
      <c r="K41" s="9">
        <f>SUM(K35:K40)</f>
        <v>8.5</v>
      </c>
      <c r="L41" s="9">
        <f>SUM(L35:L40)</f>
        <v>0</v>
      </c>
      <c r="M41" s="9">
        <f>SUM(M35:M40)</f>
        <v>8.5</v>
      </c>
      <c r="N41" s="9">
        <f>(K41/G41)*1000</f>
        <v>5000</v>
      </c>
      <c r="O41" s="9">
        <v>0</v>
      </c>
    </row>
    <row r="42" spans="1:15" ht="15.75">
      <c r="A42" s="87" t="s">
        <v>50</v>
      </c>
      <c r="B42" s="75" t="s">
        <v>51</v>
      </c>
      <c r="C42" s="75"/>
      <c r="D42" s="8">
        <v>0</v>
      </c>
      <c r="E42" s="8">
        <v>0</v>
      </c>
      <c r="F42" s="8">
        <f>D42+E42</f>
        <v>0</v>
      </c>
      <c r="G42" s="8">
        <v>0</v>
      </c>
      <c r="H42" s="8">
        <v>0</v>
      </c>
      <c r="I42" s="8">
        <f>G42+H42</f>
        <v>0</v>
      </c>
      <c r="J42" s="8">
        <f>I42+F42</f>
        <v>0</v>
      </c>
      <c r="K42" s="8">
        <v>0</v>
      </c>
      <c r="L42" s="8">
        <v>0</v>
      </c>
      <c r="M42" s="8">
        <f>K42+L42</f>
        <v>0</v>
      </c>
      <c r="N42" s="8">
        <v>0</v>
      </c>
      <c r="O42" s="8">
        <v>0</v>
      </c>
    </row>
    <row r="43" spans="1:15" ht="15.75">
      <c r="A43" s="87"/>
      <c r="B43" s="103" t="s">
        <v>52</v>
      </c>
      <c r="C43" s="59" t="s">
        <v>53</v>
      </c>
      <c r="D43" s="8">
        <v>0</v>
      </c>
      <c r="E43" s="8">
        <v>0</v>
      </c>
      <c r="F43" s="8">
        <f t="shared" ref="F43:F49" si="19">D43+E43</f>
        <v>0</v>
      </c>
      <c r="G43" s="8">
        <v>24</v>
      </c>
      <c r="H43" s="8">
        <v>0</v>
      </c>
      <c r="I43" s="8">
        <f t="shared" ref="I43:I49" si="20">G43+H43</f>
        <v>24</v>
      </c>
      <c r="J43" s="8">
        <f t="shared" ref="J43:J49" si="21">I43+F43</f>
        <v>24</v>
      </c>
      <c r="K43" s="8">
        <v>126</v>
      </c>
      <c r="L43" s="8">
        <f>[1]زنجان!L43+[1]طارم!L43+[1]ابهر!L43+[1]خرمدره!L43+[1]خدابنده!L43+[1]سلطانیه!L43+[1]ایجرود!L43+[1]ماهنشان!L43</f>
        <v>0</v>
      </c>
      <c r="M43" s="8">
        <f t="shared" ref="M43:M49" si="22">K43+L43</f>
        <v>126</v>
      </c>
      <c r="N43" s="8">
        <f>(K43/G43)*1000</f>
        <v>5250</v>
      </c>
      <c r="O43" s="8">
        <v>0</v>
      </c>
    </row>
    <row r="44" spans="1:15" ht="15.75">
      <c r="A44" s="87"/>
      <c r="B44" s="103"/>
      <c r="C44" s="59" t="s">
        <v>54</v>
      </c>
      <c r="D44" s="8">
        <v>0</v>
      </c>
      <c r="E44" s="8">
        <v>0</v>
      </c>
      <c r="F44" s="8">
        <f t="shared" si="19"/>
        <v>0</v>
      </c>
      <c r="G44" s="8">
        <v>1</v>
      </c>
      <c r="H44" s="8">
        <v>0</v>
      </c>
      <c r="I44" s="8">
        <f t="shared" si="20"/>
        <v>1</v>
      </c>
      <c r="J44" s="8">
        <f t="shared" si="21"/>
        <v>1</v>
      </c>
      <c r="K44" s="8">
        <v>5</v>
      </c>
      <c r="L44" s="8">
        <f>[1]زنجان!L44+[1]طارم!L44+[1]ابهر!L44+[1]خرمدره!L44+[1]خدابنده!L44+[1]سلطانیه!L44+[1]ایجرود!L44+[1]ماهنشان!L44</f>
        <v>0</v>
      </c>
      <c r="M44" s="8">
        <f t="shared" si="22"/>
        <v>5</v>
      </c>
      <c r="N44" s="8">
        <f>(K44/G44)*1000</f>
        <v>5000</v>
      </c>
      <c r="O44" s="8">
        <v>0</v>
      </c>
    </row>
    <row r="45" spans="1:15" ht="15.75">
      <c r="A45" s="87"/>
      <c r="B45" s="103"/>
      <c r="C45" s="59" t="s">
        <v>55</v>
      </c>
      <c r="D45" s="8">
        <v>0</v>
      </c>
      <c r="E45" s="8">
        <v>0</v>
      </c>
      <c r="F45" s="8">
        <f t="shared" si="19"/>
        <v>0</v>
      </c>
      <c r="G45" s="8">
        <v>0</v>
      </c>
      <c r="H45" s="8">
        <v>0</v>
      </c>
      <c r="I45" s="8">
        <f t="shared" si="20"/>
        <v>0</v>
      </c>
      <c r="J45" s="8">
        <f t="shared" si="21"/>
        <v>0</v>
      </c>
      <c r="K45" s="8">
        <v>0</v>
      </c>
      <c r="L45" s="8">
        <f>[1]زنجان!L45+[1]طارم!L45+[1]ابهر!L45+[1]خرمدره!L45+[1]خدابنده!L45+[1]سلطانیه!L45+[1]ایجرود!L45+[1]ماهنشان!L45</f>
        <v>0</v>
      </c>
      <c r="M45" s="8">
        <f t="shared" si="22"/>
        <v>0</v>
      </c>
      <c r="N45" s="8">
        <v>0</v>
      </c>
      <c r="O45" s="8">
        <v>0</v>
      </c>
    </row>
    <row r="46" spans="1:15" ht="15.75">
      <c r="A46" s="87"/>
      <c r="B46" s="103"/>
      <c r="C46" s="59" t="s">
        <v>56</v>
      </c>
      <c r="D46" s="8">
        <v>0</v>
      </c>
      <c r="E46" s="8">
        <v>0</v>
      </c>
      <c r="F46" s="8">
        <f t="shared" si="19"/>
        <v>0</v>
      </c>
      <c r="G46" s="8">
        <v>0</v>
      </c>
      <c r="H46" s="8">
        <v>0</v>
      </c>
      <c r="I46" s="8">
        <f t="shared" si="20"/>
        <v>0</v>
      </c>
      <c r="J46" s="8">
        <f t="shared" si="21"/>
        <v>0</v>
      </c>
      <c r="K46" s="8">
        <v>0</v>
      </c>
      <c r="L46" s="8">
        <f>[1]زنجان!L46+[1]طارم!L46+[1]ابهر!L46+[1]خرمدره!L46+[1]خدابنده!L46+[1]سلطانیه!L46+[1]ایجرود!L46+[1]ماهنشان!L46</f>
        <v>0</v>
      </c>
      <c r="M46" s="8">
        <f t="shared" si="22"/>
        <v>0</v>
      </c>
      <c r="N46" s="8">
        <v>0</v>
      </c>
      <c r="O46" s="8">
        <v>0</v>
      </c>
    </row>
    <row r="47" spans="1:15" ht="15.75">
      <c r="A47" s="87"/>
      <c r="B47" s="103"/>
      <c r="C47" s="59" t="s">
        <v>57</v>
      </c>
      <c r="D47" s="8">
        <v>0</v>
      </c>
      <c r="E47" s="8">
        <v>0</v>
      </c>
      <c r="F47" s="8">
        <f t="shared" si="19"/>
        <v>0</v>
      </c>
      <c r="G47" s="8">
        <v>0</v>
      </c>
      <c r="H47" s="8">
        <v>0</v>
      </c>
      <c r="I47" s="8">
        <f t="shared" si="20"/>
        <v>0</v>
      </c>
      <c r="J47" s="8">
        <f t="shared" si="21"/>
        <v>0</v>
      </c>
      <c r="K47" s="8">
        <v>0</v>
      </c>
      <c r="L47" s="8">
        <f>[1]زنجان!L47+[1]طارم!L47+[1]ابهر!L47+[1]خرمدره!L47+[1]خدابنده!L47+[1]سلطانیه!L47+[1]ایجرود!L47+[1]ماهنشان!L47</f>
        <v>0</v>
      </c>
      <c r="M47" s="8">
        <f t="shared" si="22"/>
        <v>0</v>
      </c>
      <c r="N47" s="8">
        <v>0</v>
      </c>
      <c r="O47" s="8">
        <v>0</v>
      </c>
    </row>
    <row r="48" spans="1:15" ht="15.75">
      <c r="A48" s="87"/>
      <c r="B48" s="103"/>
      <c r="C48" s="59" t="s">
        <v>58</v>
      </c>
      <c r="D48" s="8">
        <v>0</v>
      </c>
      <c r="E48" s="8">
        <v>0</v>
      </c>
      <c r="F48" s="8">
        <f t="shared" si="19"/>
        <v>0</v>
      </c>
      <c r="G48" s="8">
        <v>0</v>
      </c>
      <c r="H48" s="8">
        <v>0</v>
      </c>
      <c r="I48" s="8">
        <f t="shared" si="20"/>
        <v>0</v>
      </c>
      <c r="J48" s="8">
        <f t="shared" si="21"/>
        <v>0</v>
      </c>
      <c r="K48" s="8">
        <v>0</v>
      </c>
      <c r="L48" s="8">
        <f>[1]زنجان!L48+[1]طارم!L48+[1]ابهر!L48+[1]خرمدره!L48+[1]خدابنده!L48+[1]سلطانیه!L48+[1]ایجرود!L48+[1]ماهنشان!L48</f>
        <v>0</v>
      </c>
      <c r="M48" s="8">
        <f t="shared" si="22"/>
        <v>0</v>
      </c>
      <c r="N48" s="8">
        <v>0</v>
      </c>
      <c r="O48" s="8">
        <v>0</v>
      </c>
    </row>
    <row r="49" spans="1:15" ht="15.75">
      <c r="A49" s="87"/>
      <c r="B49" s="103"/>
      <c r="C49" s="59" t="s">
        <v>59</v>
      </c>
      <c r="D49" s="8">
        <v>0</v>
      </c>
      <c r="E49" s="8">
        <v>0</v>
      </c>
      <c r="F49" s="8">
        <f t="shared" si="19"/>
        <v>0</v>
      </c>
      <c r="G49" s="8">
        <v>0</v>
      </c>
      <c r="H49" s="8">
        <v>0</v>
      </c>
      <c r="I49" s="8">
        <f t="shared" si="20"/>
        <v>0</v>
      </c>
      <c r="J49" s="8">
        <f t="shared" si="21"/>
        <v>0</v>
      </c>
      <c r="K49" s="8">
        <v>0</v>
      </c>
      <c r="L49" s="8">
        <f>[1]زنجان!L49+[1]طارم!L49+[1]ابهر!L49+[1]خرمدره!L49+[1]خدابنده!L49+[1]سلطانیه!L49+[1]ایجرود!L49+[1]ماهنشان!L49</f>
        <v>0</v>
      </c>
      <c r="M49" s="8">
        <f t="shared" si="22"/>
        <v>0</v>
      </c>
      <c r="N49" s="8">
        <v>0</v>
      </c>
      <c r="O49" s="8">
        <v>0</v>
      </c>
    </row>
    <row r="50" spans="1:15" ht="15.75">
      <c r="A50" s="102"/>
      <c r="B50" s="104"/>
      <c r="C50" s="3" t="s">
        <v>60</v>
      </c>
      <c r="D50" s="11">
        <f t="shared" ref="D50:M50" si="23">SUM(D43:D49)</f>
        <v>0</v>
      </c>
      <c r="E50" s="11">
        <f t="shared" si="23"/>
        <v>0</v>
      </c>
      <c r="F50" s="11">
        <f t="shared" si="23"/>
        <v>0</v>
      </c>
      <c r="G50" s="11">
        <f t="shared" si="23"/>
        <v>25</v>
      </c>
      <c r="H50" s="11">
        <f t="shared" si="23"/>
        <v>0</v>
      </c>
      <c r="I50" s="11">
        <f t="shared" si="23"/>
        <v>25</v>
      </c>
      <c r="J50" s="11">
        <f t="shared" si="23"/>
        <v>25</v>
      </c>
      <c r="K50" s="11">
        <f t="shared" si="23"/>
        <v>131</v>
      </c>
      <c r="L50" s="11">
        <f t="shared" si="23"/>
        <v>0</v>
      </c>
      <c r="M50" s="11">
        <f t="shared" si="23"/>
        <v>131</v>
      </c>
      <c r="N50" s="11">
        <f>(K50/G50)*1000</f>
        <v>5240</v>
      </c>
      <c r="O50" s="11">
        <v>0</v>
      </c>
    </row>
    <row r="51" spans="1:15" ht="15.75">
      <c r="A51" s="87"/>
      <c r="B51" s="75" t="s">
        <v>61</v>
      </c>
      <c r="C51" s="75"/>
      <c r="D51" s="8">
        <v>223</v>
      </c>
      <c r="E51" s="8">
        <v>0</v>
      </c>
      <c r="F51" s="8">
        <f>D51+E51</f>
        <v>223</v>
      </c>
      <c r="G51" s="8">
        <v>1524</v>
      </c>
      <c r="H51" s="8">
        <v>0</v>
      </c>
      <c r="I51" s="8">
        <f>G51+H51</f>
        <v>1524</v>
      </c>
      <c r="J51" s="8">
        <f>I51+F51</f>
        <v>1747</v>
      </c>
      <c r="K51" s="8">
        <v>23200</v>
      </c>
      <c r="L51" s="8">
        <v>0</v>
      </c>
      <c r="M51" s="8">
        <f>K51+L51</f>
        <v>23200</v>
      </c>
      <c r="N51" s="8">
        <f t="shared" ref="N51:N57" si="24">(K51/G51)*1000</f>
        <v>15223.097112860893</v>
      </c>
      <c r="O51" s="8">
        <v>0</v>
      </c>
    </row>
    <row r="52" spans="1:15" ht="15.75">
      <c r="A52" s="87"/>
      <c r="B52" s="75" t="s">
        <v>62</v>
      </c>
      <c r="C52" s="75"/>
      <c r="D52" s="8">
        <v>2</v>
      </c>
      <c r="E52" s="8">
        <v>6</v>
      </c>
      <c r="F52" s="8">
        <f t="shared" ref="F52:F56" si="25">D52+E52</f>
        <v>8</v>
      </c>
      <c r="G52" s="8">
        <v>130</v>
      </c>
      <c r="H52" s="8">
        <v>0</v>
      </c>
      <c r="I52" s="8">
        <f t="shared" ref="I52:I56" si="26">G52+H52</f>
        <v>130</v>
      </c>
      <c r="J52" s="8">
        <f t="shared" ref="J52:J66" si="27">I52+F52</f>
        <v>138</v>
      </c>
      <c r="K52" s="8">
        <v>920</v>
      </c>
      <c r="L52" s="8">
        <v>0</v>
      </c>
      <c r="M52" s="8">
        <f t="shared" ref="M52:M56" si="28">K52+L52</f>
        <v>920</v>
      </c>
      <c r="N52" s="8">
        <f t="shared" si="24"/>
        <v>7076.9230769230762</v>
      </c>
      <c r="O52" s="8">
        <v>0</v>
      </c>
    </row>
    <row r="53" spans="1:15" ht="15.75">
      <c r="A53" s="87"/>
      <c r="B53" s="75" t="s">
        <v>63</v>
      </c>
      <c r="C53" s="75"/>
      <c r="D53" s="8">
        <v>0</v>
      </c>
      <c r="E53" s="8">
        <v>0</v>
      </c>
      <c r="F53" s="8">
        <f t="shared" si="25"/>
        <v>0</v>
      </c>
      <c r="G53" s="8">
        <v>18</v>
      </c>
      <c r="H53" s="8">
        <v>0</v>
      </c>
      <c r="I53" s="8">
        <f t="shared" si="26"/>
        <v>18</v>
      </c>
      <c r="J53" s="8">
        <f t="shared" si="27"/>
        <v>18</v>
      </c>
      <c r="K53" s="8">
        <v>135</v>
      </c>
      <c r="L53" s="8">
        <v>0</v>
      </c>
      <c r="M53" s="8">
        <f t="shared" si="28"/>
        <v>135</v>
      </c>
      <c r="N53" s="8">
        <f t="shared" si="24"/>
        <v>7500</v>
      </c>
      <c r="O53" s="8">
        <v>0</v>
      </c>
    </row>
    <row r="54" spans="1:15" ht="15.75">
      <c r="A54" s="87"/>
      <c r="B54" s="75" t="s">
        <v>64</v>
      </c>
      <c r="C54" s="75"/>
      <c r="D54" s="8">
        <v>0</v>
      </c>
      <c r="E54" s="8">
        <v>0</v>
      </c>
      <c r="F54" s="8">
        <f t="shared" si="25"/>
        <v>0</v>
      </c>
      <c r="G54" s="8">
        <v>0</v>
      </c>
      <c r="H54" s="8">
        <v>0</v>
      </c>
      <c r="I54" s="8">
        <f t="shared" si="26"/>
        <v>0</v>
      </c>
      <c r="J54" s="8">
        <f t="shared" si="27"/>
        <v>0</v>
      </c>
      <c r="K54" s="8">
        <v>0</v>
      </c>
      <c r="L54" s="8">
        <v>0</v>
      </c>
      <c r="M54" s="8">
        <f t="shared" si="28"/>
        <v>0</v>
      </c>
      <c r="N54" s="8">
        <v>0</v>
      </c>
      <c r="O54" s="8">
        <v>0</v>
      </c>
    </row>
    <row r="55" spans="1:15" ht="15.75">
      <c r="A55" s="87"/>
      <c r="B55" s="75" t="s">
        <v>65</v>
      </c>
      <c r="C55" s="75"/>
      <c r="D55" s="8">
        <v>0</v>
      </c>
      <c r="E55" s="8">
        <v>0</v>
      </c>
      <c r="F55" s="8">
        <f t="shared" si="25"/>
        <v>0</v>
      </c>
      <c r="G55" s="8">
        <v>0</v>
      </c>
      <c r="H55" s="8">
        <v>0</v>
      </c>
      <c r="I55" s="8">
        <f t="shared" si="26"/>
        <v>0</v>
      </c>
      <c r="J55" s="8">
        <f t="shared" si="27"/>
        <v>0</v>
      </c>
      <c r="K55" s="8">
        <v>0</v>
      </c>
      <c r="L55" s="8">
        <v>0</v>
      </c>
      <c r="M55" s="8">
        <f t="shared" si="28"/>
        <v>0</v>
      </c>
      <c r="N55" s="8">
        <v>0</v>
      </c>
      <c r="O55" s="8">
        <v>0</v>
      </c>
    </row>
    <row r="56" spans="1:15" ht="15.75">
      <c r="A56" s="87"/>
      <c r="B56" s="75" t="s">
        <v>66</v>
      </c>
      <c r="C56" s="75"/>
      <c r="D56" s="8">
        <v>5634</v>
      </c>
      <c r="E56" s="8">
        <v>0</v>
      </c>
      <c r="F56" s="8">
        <f t="shared" si="25"/>
        <v>5634</v>
      </c>
      <c r="G56" s="8">
        <v>15988</v>
      </c>
      <c r="H56" s="8">
        <v>0</v>
      </c>
      <c r="I56" s="8">
        <f t="shared" si="26"/>
        <v>15988</v>
      </c>
      <c r="J56" s="8">
        <f t="shared" si="27"/>
        <v>21622</v>
      </c>
      <c r="K56" s="8">
        <v>30000</v>
      </c>
      <c r="L56" s="8">
        <v>0</v>
      </c>
      <c r="M56" s="8">
        <f t="shared" si="28"/>
        <v>30000</v>
      </c>
      <c r="N56" s="8">
        <f t="shared" si="24"/>
        <v>1876.4073054791093</v>
      </c>
      <c r="O56" s="8">
        <v>0</v>
      </c>
    </row>
    <row r="57" spans="1:15" ht="15.75">
      <c r="A57" s="88"/>
      <c r="B57" s="76" t="s">
        <v>67</v>
      </c>
      <c r="C57" s="76"/>
      <c r="D57" s="9">
        <f t="shared" ref="D57:M57" si="29">D42+D50+D51+D52+D53+D54+D55+D56</f>
        <v>5859</v>
      </c>
      <c r="E57" s="9">
        <f t="shared" si="29"/>
        <v>6</v>
      </c>
      <c r="F57" s="9">
        <f t="shared" si="29"/>
        <v>5865</v>
      </c>
      <c r="G57" s="9">
        <f t="shared" si="29"/>
        <v>17685</v>
      </c>
      <c r="H57" s="9">
        <f t="shared" si="29"/>
        <v>0</v>
      </c>
      <c r="I57" s="9">
        <f t="shared" si="29"/>
        <v>17685</v>
      </c>
      <c r="J57" s="9">
        <f t="shared" si="29"/>
        <v>23550</v>
      </c>
      <c r="K57" s="9">
        <f t="shared" si="29"/>
        <v>54386</v>
      </c>
      <c r="L57" s="9">
        <f t="shared" si="29"/>
        <v>0</v>
      </c>
      <c r="M57" s="9">
        <f t="shared" si="29"/>
        <v>54386</v>
      </c>
      <c r="N57" s="9">
        <f t="shared" si="24"/>
        <v>3075.2615210630474</v>
      </c>
      <c r="O57" s="9">
        <v>0</v>
      </c>
    </row>
    <row r="58" spans="1:15" ht="15.75">
      <c r="A58" s="87" t="s">
        <v>68</v>
      </c>
      <c r="B58" s="75" t="s">
        <v>69</v>
      </c>
      <c r="C58" s="75"/>
      <c r="D58" s="8">
        <v>0</v>
      </c>
      <c r="E58" s="8">
        <v>0</v>
      </c>
      <c r="F58" s="8">
        <f>SUM(D58:E58)</f>
        <v>0</v>
      </c>
      <c r="G58" s="8">
        <v>0</v>
      </c>
      <c r="H58" s="8">
        <v>0</v>
      </c>
      <c r="I58" s="8">
        <f>SUM(G58:H58)</f>
        <v>0</v>
      </c>
      <c r="J58" s="8">
        <f t="shared" si="27"/>
        <v>0</v>
      </c>
      <c r="K58" s="8">
        <v>0</v>
      </c>
      <c r="L58" s="8">
        <v>0</v>
      </c>
      <c r="M58" s="8">
        <f>K58+L58</f>
        <v>0</v>
      </c>
      <c r="N58" s="8">
        <v>0</v>
      </c>
      <c r="O58" s="8">
        <v>0</v>
      </c>
    </row>
    <row r="59" spans="1:15" ht="15.75">
      <c r="A59" s="87"/>
      <c r="B59" s="75" t="s">
        <v>70</v>
      </c>
      <c r="C59" s="75"/>
      <c r="D59" s="8">
        <v>0</v>
      </c>
      <c r="E59" s="8">
        <v>0</v>
      </c>
      <c r="F59" s="8">
        <f t="shared" ref="F59:F66" si="30">SUM(D59:E59)</f>
        <v>0</v>
      </c>
      <c r="G59" s="8">
        <v>0</v>
      </c>
      <c r="H59" s="8">
        <v>0</v>
      </c>
      <c r="I59" s="8">
        <f t="shared" ref="I59:I66" si="31">SUM(G59:H59)</f>
        <v>0</v>
      </c>
      <c r="J59" s="8">
        <f t="shared" si="27"/>
        <v>0</v>
      </c>
      <c r="K59" s="8">
        <v>0</v>
      </c>
      <c r="L59" s="8">
        <v>0</v>
      </c>
      <c r="M59" s="8">
        <f t="shared" ref="M59:M66" si="32">K59+L59</f>
        <v>0</v>
      </c>
      <c r="N59" s="8">
        <v>0</v>
      </c>
      <c r="O59" s="8">
        <v>0</v>
      </c>
    </row>
    <row r="60" spans="1:15" ht="15.75">
      <c r="A60" s="87"/>
      <c r="B60" s="75" t="s">
        <v>71</v>
      </c>
      <c r="C60" s="75"/>
      <c r="D60" s="8">
        <v>0</v>
      </c>
      <c r="E60" s="8">
        <v>0</v>
      </c>
      <c r="F60" s="8">
        <f t="shared" si="30"/>
        <v>0</v>
      </c>
      <c r="G60" s="8">
        <v>0</v>
      </c>
      <c r="H60" s="8">
        <v>0</v>
      </c>
      <c r="I60" s="8">
        <f t="shared" si="31"/>
        <v>0</v>
      </c>
      <c r="J60" s="8">
        <f t="shared" si="27"/>
        <v>0</v>
      </c>
      <c r="K60" s="8">
        <v>0</v>
      </c>
      <c r="L60" s="8">
        <v>0</v>
      </c>
      <c r="M60" s="8">
        <f t="shared" si="32"/>
        <v>0</v>
      </c>
      <c r="N60" s="8">
        <v>0</v>
      </c>
      <c r="O60" s="8">
        <v>0</v>
      </c>
    </row>
    <row r="61" spans="1:15" ht="15.75">
      <c r="A61" s="87"/>
      <c r="B61" s="75" t="s">
        <v>72</v>
      </c>
      <c r="C61" s="75"/>
      <c r="D61" s="8">
        <v>0</v>
      </c>
      <c r="E61" s="8">
        <v>0</v>
      </c>
      <c r="F61" s="8">
        <f t="shared" si="30"/>
        <v>0</v>
      </c>
      <c r="G61" s="8">
        <v>0</v>
      </c>
      <c r="H61" s="8">
        <v>0</v>
      </c>
      <c r="I61" s="8">
        <f t="shared" si="31"/>
        <v>0</v>
      </c>
      <c r="J61" s="8">
        <f t="shared" si="27"/>
        <v>0</v>
      </c>
      <c r="K61" s="8">
        <v>0</v>
      </c>
      <c r="L61" s="8">
        <v>0</v>
      </c>
      <c r="M61" s="8">
        <f t="shared" si="32"/>
        <v>0</v>
      </c>
      <c r="N61" s="8">
        <v>0</v>
      </c>
      <c r="O61" s="8">
        <v>0</v>
      </c>
    </row>
    <row r="62" spans="1:15" ht="15.75">
      <c r="A62" s="87"/>
      <c r="B62" s="75" t="s">
        <v>73</v>
      </c>
      <c r="C62" s="75"/>
      <c r="D62" s="8">
        <v>0</v>
      </c>
      <c r="E62" s="8">
        <v>0</v>
      </c>
      <c r="F62" s="8">
        <f t="shared" si="30"/>
        <v>0</v>
      </c>
      <c r="G62" s="8">
        <v>0</v>
      </c>
      <c r="H62" s="8">
        <v>0</v>
      </c>
      <c r="I62" s="8">
        <f t="shared" si="31"/>
        <v>0</v>
      </c>
      <c r="J62" s="8">
        <f t="shared" si="27"/>
        <v>0</v>
      </c>
      <c r="K62" s="8">
        <v>0</v>
      </c>
      <c r="L62" s="8">
        <v>0</v>
      </c>
      <c r="M62" s="8">
        <f t="shared" si="32"/>
        <v>0</v>
      </c>
      <c r="N62" s="8">
        <v>0</v>
      </c>
      <c r="O62" s="8">
        <v>0</v>
      </c>
    </row>
    <row r="63" spans="1:15" ht="15.75">
      <c r="A63" s="87"/>
      <c r="B63" s="75" t="s">
        <v>74</v>
      </c>
      <c r="C63" s="75"/>
      <c r="D63" s="8">
        <v>0</v>
      </c>
      <c r="E63" s="8">
        <v>0</v>
      </c>
      <c r="F63" s="8">
        <f t="shared" si="30"/>
        <v>0</v>
      </c>
      <c r="G63" s="8">
        <v>0</v>
      </c>
      <c r="H63" s="8">
        <v>0</v>
      </c>
      <c r="I63" s="8">
        <f t="shared" si="31"/>
        <v>0</v>
      </c>
      <c r="J63" s="8">
        <f t="shared" si="27"/>
        <v>0</v>
      </c>
      <c r="K63" s="8">
        <v>0</v>
      </c>
      <c r="L63" s="8">
        <v>0</v>
      </c>
      <c r="M63" s="8">
        <f t="shared" si="32"/>
        <v>0</v>
      </c>
      <c r="N63" s="8">
        <v>0</v>
      </c>
      <c r="O63" s="8">
        <v>0</v>
      </c>
    </row>
    <row r="64" spans="1:15" ht="15.75">
      <c r="A64" s="87"/>
      <c r="B64" s="75" t="s">
        <v>75</v>
      </c>
      <c r="C64" s="75"/>
      <c r="D64" s="8">
        <v>0</v>
      </c>
      <c r="E64" s="8">
        <v>0</v>
      </c>
      <c r="F64" s="8">
        <f t="shared" si="30"/>
        <v>0</v>
      </c>
      <c r="G64" s="8">
        <v>0</v>
      </c>
      <c r="H64" s="8">
        <v>0</v>
      </c>
      <c r="I64" s="8">
        <f t="shared" si="31"/>
        <v>0</v>
      </c>
      <c r="J64" s="8">
        <f t="shared" si="27"/>
        <v>0</v>
      </c>
      <c r="K64" s="8">
        <v>0</v>
      </c>
      <c r="L64" s="8">
        <v>0</v>
      </c>
      <c r="M64" s="8">
        <f t="shared" si="32"/>
        <v>0</v>
      </c>
      <c r="N64" s="8">
        <v>0</v>
      </c>
      <c r="O64" s="8">
        <v>0</v>
      </c>
    </row>
    <row r="65" spans="1:15" ht="15.75">
      <c r="A65" s="87"/>
      <c r="B65" s="75" t="s">
        <v>76</v>
      </c>
      <c r="C65" s="75"/>
      <c r="D65" s="8">
        <v>0</v>
      </c>
      <c r="E65" s="8">
        <v>0</v>
      </c>
      <c r="F65" s="8">
        <f t="shared" si="30"/>
        <v>0</v>
      </c>
      <c r="G65" s="8">
        <v>0</v>
      </c>
      <c r="H65" s="8">
        <v>0</v>
      </c>
      <c r="I65" s="8">
        <f t="shared" si="31"/>
        <v>0</v>
      </c>
      <c r="J65" s="8">
        <f t="shared" si="27"/>
        <v>0</v>
      </c>
      <c r="K65" s="8">
        <v>0</v>
      </c>
      <c r="L65" s="8">
        <v>0</v>
      </c>
      <c r="M65" s="8">
        <f t="shared" si="32"/>
        <v>0</v>
      </c>
      <c r="N65" s="8">
        <v>0</v>
      </c>
      <c r="O65" s="8">
        <v>0</v>
      </c>
    </row>
    <row r="66" spans="1:15" ht="15.75">
      <c r="A66" s="87"/>
      <c r="B66" s="75" t="s">
        <v>77</v>
      </c>
      <c r="C66" s="75"/>
      <c r="D66" s="8">
        <v>0</v>
      </c>
      <c r="E66" s="8">
        <v>0</v>
      </c>
      <c r="F66" s="8">
        <f t="shared" si="30"/>
        <v>0</v>
      </c>
      <c r="G66" s="8">
        <v>0</v>
      </c>
      <c r="H66" s="8">
        <v>0</v>
      </c>
      <c r="I66" s="8">
        <f t="shared" si="31"/>
        <v>0</v>
      </c>
      <c r="J66" s="8">
        <f t="shared" si="27"/>
        <v>0</v>
      </c>
      <c r="K66" s="8">
        <v>0</v>
      </c>
      <c r="L66" s="8">
        <v>0</v>
      </c>
      <c r="M66" s="8">
        <f t="shared" si="32"/>
        <v>0</v>
      </c>
      <c r="N66" s="8">
        <v>0</v>
      </c>
      <c r="O66" s="8">
        <v>0</v>
      </c>
    </row>
    <row r="67" spans="1:15" ht="15.75">
      <c r="A67" s="88"/>
      <c r="B67" s="76" t="s">
        <v>78</v>
      </c>
      <c r="C67" s="76"/>
      <c r="D67" s="9">
        <f>SUM(D58:D66)</f>
        <v>0</v>
      </c>
      <c r="E67" s="9">
        <f>SUM(E58:E66)</f>
        <v>0</v>
      </c>
      <c r="F67" s="9">
        <f>SUM(F58:F66)</f>
        <v>0</v>
      </c>
      <c r="G67" s="9">
        <f t="shared" ref="G67:N67" si="33">SUM(G58:G66)</f>
        <v>0</v>
      </c>
      <c r="H67" s="9">
        <f t="shared" si="33"/>
        <v>0</v>
      </c>
      <c r="I67" s="9">
        <f t="shared" si="33"/>
        <v>0</v>
      </c>
      <c r="J67" s="9">
        <f t="shared" si="33"/>
        <v>0</v>
      </c>
      <c r="K67" s="9">
        <f t="shared" si="33"/>
        <v>0</v>
      </c>
      <c r="L67" s="9">
        <f t="shared" si="33"/>
        <v>0</v>
      </c>
      <c r="M67" s="9">
        <f t="shared" si="33"/>
        <v>0</v>
      </c>
      <c r="N67" s="9">
        <f t="shared" si="33"/>
        <v>0</v>
      </c>
      <c r="O67" s="9">
        <v>0</v>
      </c>
    </row>
    <row r="68" spans="1:15" ht="18.75">
      <c r="A68" s="90" t="s">
        <v>112</v>
      </c>
      <c r="B68" s="90"/>
      <c r="C68" s="90"/>
      <c r="D68" s="91"/>
      <c r="E68" s="91"/>
      <c r="F68" s="91"/>
      <c r="G68" s="91"/>
      <c r="H68" s="91"/>
      <c r="I68" s="91"/>
      <c r="J68" s="91"/>
      <c r="K68" s="92"/>
      <c r="L68" s="93" t="s">
        <v>0</v>
      </c>
      <c r="M68" s="93"/>
      <c r="N68" s="93"/>
      <c r="O68" s="93"/>
    </row>
    <row r="69" spans="1:15" ht="15.75">
      <c r="A69" s="94" t="s">
        <v>1</v>
      </c>
      <c r="B69" s="95"/>
      <c r="C69" s="96"/>
      <c r="D69" s="100" t="s">
        <v>2</v>
      </c>
      <c r="E69" s="100"/>
      <c r="F69" s="100"/>
      <c r="G69" s="100" t="s">
        <v>3</v>
      </c>
      <c r="H69" s="100"/>
      <c r="I69" s="100"/>
      <c r="J69" s="100" t="s">
        <v>4</v>
      </c>
      <c r="K69" s="100" t="s">
        <v>5</v>
      </c>
      <c r="L69" s="100"/>
      <c r="M69" s="100"/>
      <c r="N69" s="101" t="s">
        <v>6</v>
      </c>
      <c r="O69" s="101"/>
    </row>
    <row r="70" spans="1:15" ht="15.75">
      <c r="A70" s="97"/>
      <c r="B70" s="98"/>
      <c r="C70" s="99"/>
      <c r="D70" s="18" t="s">
        <v>7</v>
      </c>
      <c r="E70" s="18" t="s">
        <v>8</v>
      </c>
      <c r="F70" s="18" t="s">
        <v>9</v>
      </c>
      <c r="G70" s="18" t="s">
        <v>7</v>
      </c>
      <c r="H70" s="18" t="s">
        <v>8</v>
      </c>
      <c r="I70" s="18" t="s">
        <v>9</v>
      </c>
      <c r="J70" s="100"/>
      <c r="K70" s="45" t="s">
        <v>7</v>
      </c>
      <c r="L70" s="45" t="s">
        <v>8</v>
      </c>
      <c r="M70" s="45" t="s">
        <v>9</v>
      </c>
      <c r="N70" s="18" t="s">
        <v>7</v>
      </c>
      <c r="O70" s="18" t="s">
        <v>8</v>
      </c>
    </row>
    <row r="71" spans="1:15" ht="15.75">
      <c r="A71" s="80" t="s">
        <v>79</v>
      </c>
      <c r="B71" s="84" t="s">
        <v>80</v>
      </c>
      <c r="C71" s="5" t="s">
        <v>81</v>
      </c>
      <c r="D71" s="8">
        <v>0</v>
      </c>
      <c r="E71" s="8">
        <v>0</v>
      </c>
      <c r="F71" s="8">
        <f>D71+E71</f>
        <v>0</v>
      </c>
      <c r="G71" s="7">
        <v>1.038</v>
      </c>
      <c r="H71" s="8">
        <v>0</v>
      </c>
      <c r="I71" s="7">
        <f>G71+H71</f>
        <v>1.038</v>
      </c>
      <c r="J71" s="7">
        <f>I71+F71</f>
        <v>1.038</v>
      </c>
      <c r="K71" s="14">
        <v>2.4</v>
      </c>
      <c r="L71" s="8">
        <v>0</v>
      </c>
      <c r="M71" s="14">
        <f>K71+L71</f>
        <v>2.4</v>
      </c>
      <c r="N71" s="8">
        <f>(K71/G71)*1000</f>
        <v>2312.1387283236991</v>
      </c>
      <c r="O71" s="8">
        <v>0</v>
      </c>
    </row>
    <row r="72" spans="1:15" ht="15.75">
      <c r="A72" s="81"/>
      <c r="B72" s="85"/>
      <c r="C72" s="5" t="s">
        <v>82</v>
      </c>
      <c r="D72" s="8">
        <v>0</v>
      </c>
      <c r="E72" s="8">
        <v>0</v>
      </c>
      <c r="F72" s="8">
        <f t="shared" ref="F72:F75" si="34">D72+E72</f>
        <v>0</v>
      </c>
      <c r="G72" s="8">
        <v>0.1</v>
      </c>
      <c r="H72" s="8">
        <v>0</v>
      </c>
      <c r="I72" s="7">
        <f t="shared" ref="I72:I75" si="35">G72+H72</f>
        <v>0.1</v>
      </c>
      <c r="J72" s="7">
        <f>I72+F72</f>
        <v>0.1</v>
      </c>
      <c r="K72" s="8">
        <v>40</v>
      </c>
      <c r="L72" s="8">
        <v>0</v>
      </c>
      <c r="M72" s="8">
        <f t="shared" ref="M72:M75" si="36">K72+L72</f>
        <v>40</v>
      </c>
      <c r="N72" s="8">
        <f t="shared" ref="N72:N75" si="37">(K72/G72)*1000</f>
        <v>400000</v>
      </c>
      <c r="O72" s="8">
        <v>0</v>
      </c>
    </row>
    <row r="73" spans="1:15" ht="15.75">
      <c r="A73" s="81"/>
      <c r="B73" s="85"/>
      <c r="C73" s="5" t="s">
        <v>83</v>
      </c>
      <c r="D73" s="8">
        <v>0</v>
      </c>
      <c r="E73" s="8">
        <v>0</v>
      </c>
      <c r="F73" s="8">
        <f t="shared" si="34"/>
        <v>0</v>
      </c>
      <c r="G73" s="8">
        <v>0</v>
      </c>
      <c r="H73" s="8">
        <f>[1]زنجان!H73+[1]طارم!H73+[1]ابهر!H73+[1]خرمدره!H73+[1]خدابنده!H73+[1]سلطانیه!H73+[1]ایجرود!H73+[1]ماهنشان!H73</f>
        <v>0</v>
      </c>
      <c r="I73" s="8">
        <f t="shared" si="35"/>
        <v>0</v>
      </c>
      <c r="J73" s="8">
        <f>I73+F73</f>
        <v>0</v>
      </c>
      <c r="K73" s="8">
        <v>0</v>
      </c>
      <c r="L73" s="8">
        <v>0</v>
      </c>
      <c r="M73" s="8">
        <f t="shared" si="36"/>
        <v>0</v>
      </c>
      <c r="N73" s="8">
        <v>0</v>
      </c>
      <c r="O73" s="8">
        <v>0</v>
      </c>
    </row>
    <row r="74" spans="1:15" ht="15.75">
      <c r="A74" s="81"/>
      <c r="B74" s="85"/>
      <c r="C74" s="5" t="s">
        <v>84</v>
      </c>
      <c r="D74" s="8">
        <v>0</v>
      </c>
      <c r="E74" s="8">
        <v>0</v>
      </c>
      <c r="F74" s="8">
        <f t="shared" si="34"/>
        <v>0</v>
      </c>
      <c r="G74" s="8">
        <v>0</v>
      </c>
      <c r="H74" s="8">
        <f>[1]زنجان!H74+[1]طارم!H74+[1]ابهر!H74+[1]خرمدره!H74+[1]خدابنده!H74+[1]سلطانیه!H74+[1]ایجرود!H74+[1]ماهنشان!H74</f>
        <v>0</v>
      </c>
      <c r="I74" s="8">
        <f t="shared" si="35"/>
        <v>0</v>
      </c>
      <c r="J74" s="8">
        <f>I74+F74</f>
        <v>0</v>
      </c>
      <c r="K74" s="8">
        <v>0</v>
      </c>
      <c r="L74" s="8">
        <v>0</v>
      </c>
      <c r="M74" s="8">
        <f t="shared" si="36"/>
        <v>0</v>
      </c>
      <c r="N74" s="8">
        <v>0</v>
      </c>
      <c r="O74" s="8">
        <v>0</v>
      </c>
    </row>
    <row r="75" spans="1:15" ht="15.75">
      <c r="A75" s="81"/>
      <c r="B75" s="85"/>
      <c r="C75" s="5" t="s">
        <v>85</v>
      </c>
      <c r="D75" s="8">
        <v>0</v>
      </c>
      <c r="E75" s="8">
        <v>0</v>
      </c>
      <c r="F75" s="8">
        <f t="shared" si="34"/>
        <v>0</v>
      </c>
      <c r="G75" s="8">
        <v>0.36899999999999999</v>
      </c>
      <c r="H75" s="8">
        <f>[1]زنجان!H75+[1]طارم!H75+[1]ابهر!H75+[1]خرمدره!H75+[1]خدابنده!H75+[1]سلطانیه!H75+[1]ایجرود!H75+[1]ماهنشان!H75</f>
        <v>0</v>
      </c>
      <c r="I75" s="7">
        <f t="shared" si="35"/>
        <v>0.36899999999999999</v>
      </c>
      <c r="J75" s="7">
        <f>I75+F75</f>
        <v>0.36899999999999999</v>
      </c>
      <c r="K75" s="14">
        <v>147.52000000000001</v>
      </c>
      <c r="L75" s="8">
        <v>0</v>
      </c>
      <c r="M75" s="14">
        <f t="shared" si="36"/>
        <v>147.52000000000001</v>
      </c>
      <c r="N75" s="8">
        <f t="shared" si="37"/>
        <v>399783.19783197832</v>
      </c>
      <c r="O75" s="8">
        <v>0</v>
      </c>
    </row>
    <row r="76" spans="1:15" ht="15.75">
      <c r="A76" s="82"/>
      <c r="B76" s="86"/>
      <c r="C76" s="32" t="s">
        <v>86</v>
      </c>
      <c r="D76" s="11">
        <f>SUM(D71:D75)</f>
        <v>0</v>
      </c>
      <c r="E76" s="11">
        <f>SUM(E71:E75)</f>
        <v>0</v>
      </c>
      <c r="F76" s="11">
        <f t="shared" ref="F76:O76" si="38">SUM(F71:F75)</f>
        <v>0</v>
      </c>
      <c r="G76" s="24">
        <f t="shared" si="38"/>
        <v>1.5070000000000001</v>
      </c>
      <c r="H76" s="11">
        <f t="shared" si="38"/>
        <v>0</v>
      </c>
      <c r="I76" s="24">
        <f t="shared" si="38"/>
        <v>1.5070000000000001</v>
      </c>
      <c r="J76" s="24">
        <f t="shared" si="38"/>
        <v>1.5070000000000001</v>
      </c>
      <c r="K76" s="16">
        <f t="shared" si="38"/>
        <v>189.92000000000002</v>
      </c>
      <c r="L76" s="11">
        <f t="shared" si="38"/>
        <v>0</v>
      </c>
      <c r="M76" s="16">
        <f t="shared" si="38"/>
        <v>189.92000000000002</v>
      </c>
      <c r="N76" s="11">
        <f t="shared" si="38"/>
        <v>802095.33656030195</v>
      </c>
      <c r="O76" s="11">
        <f t="shared" si="38"/>
        <v>0</v>
      </c>
    </row>
    <row r="77" spans="1:15" ht="15.75">
      <c r="A77" s="81"/>
      <c r="B77" s="84" t="s">
        <v>87</v>
      </c>
      <c r="C77" s="5" t="s">
        <v>88</v>
      </c>
      <c r="D77" s="8">
        <v>0</v>
      </c>
      <c r="E77" s="8">
        <v>0</v>
      </c>
      <c r="F77" s="8">
        <f>SUM(D77:E77)</f>
        <v>0</v>
      </c>
      <c r="G77" s="8">
        <v>0</v>
      </c>
      <c r="H77" s="8">
        <v>0</v>
      </c>
      <c r="I77" s="8">
        <f>SUM(G77:H77)</f>
        <v>0</v>
      </c>
      <c r="J77" s="8">
        <f>I77+F77</f>
        <v>0</v>
      </c>
      <c r="K77" s="8">
        <v>0</v>
      </c>
      <c r="L77" s="8">
        <v>0</v>
      </c>
      <c r="M77" s="8">
        <f>SUM(K77:L77)</f>
        <v>0</v>
      </c>
      <c r="N77" s="8">
        <v>0</v>
      </c>
      <c r="O77" s="8">
        <v>0</v>
      </c>
    </row>
    <row r="78" spans="1:15" ht="15.75">
      <c r="A78" s="81"/>
      <c r="B78" s="85"/>
      <c r="C78" s="5" t="s">
        <v>89</v>
      </c>
      <c r="D78" s="8">
        <v>0</v>
      </c>
      <c r="E78" s="8">
        <v>0</v>
      </c>
      <c r="F78" s="8">
        <f>SUM(D78:E78)</f>
        <v>0</v>
      </c>
      <c r="G78" s="8">
        <v>0</v>
      </c>
      <c r="H78" s="8">
        <v>0</v>
      </c>
      <c r="I78" s="8">
        <f>SUM(G78:H78)</f>
        <v>0</v>
      </c>
      <c r="J78" s="8">
        <f>I78+F78</f>
        <v>0</v>
      </c>
      <c r="K78" s="8">
        <v>0</v>
      </c>
      <c r="L78" s="8">
        <v>0</v>
      </c>
      <c r="M78" s="8">
        <f>SUM(K78:L78)</f>
        <v>0</v>
      </c>
      <c r="N78" s="8">
        <v>0</v>
      </c>
      <c r="O78" s="8">
        <v>0</v>
      </c>
    </row>
    <row r="79" spans="1:15" ht="15.75">
      <c r="A79" s="81"/>
      <c r="B79" s="85"/>
      <c r="C79" s="5" t="s">
        <v>90</v>
      </c>
      <c r="D79" s="8">
        <v>0</v>
      </c>
      <c r="E79" s="8">
        <v>0</v>
      </c>
      <c r="F79" s="8">
        <f>SUM(D79:E79)</f>
        <v>0</v>
      </c>
      <c r="G79" s="7">
        <v>1.698</v>
      </c>
      <c r="H79" s="8">
        <v>0</v>
      </c>
      <c r="I79" s="7">
        <f>SUM(G79:H79)</f>
        <v>1.698</v>
      </c>
      <c r="J79" s="7">
        <f>I79+F79</f>
        <v>1.698</v>
      </c>
      <c r="K79" s="8">
        <v>0</v>
      </c>
      <c r="L79" s="8">
        <v>0</v>
      </c>
      <c r="M79" s="8">
        <f>SUM(K79:L79)</f>
        <v>0</v>
      </c>
      <c r="N79" s="8">
        <v>0</v>
      </c>
      <c r="O79" s="8">
        <v>0</v>
      </c>
    </row>
    <row r="80" spans="1:15" ht="15.75">
      <c r="A80" s="82"/>
      <c r="B80" s="86"/>
      <c r="C80" s="32" t="s">
        <v>91</v>
      </c>
      <c r="D80" s="11">
        <f>SUM(D77:D79)</f>
        <v>0</v>
      </c>
      <c r="E80" s="11">
        <f>SUM(E77:E79)</f>
        <v>0</v>
      </c>
      <c r="F80" s="11">
        <f t="shared" ref="F80:M80" si="39">SUM(F77:F79)</f>
        <v>0</v>
      </c>
      <c r="G80" s="61">
        <f t="shared" si="39"/>
        <v>1.698</v>
      </c>
      <c r="H80" s="11">
        <f t="shared" si="39"/>
        <v>0</v>
      </c>
      <c r="I80" s="24">
        <f t="shared" si="39"/>
        <v>1.698</v>
      </c>
      <c r="J80" s="24">
        <f t="shared" si="39"/>
        <v>1.698</v>
      </c>
      <c r="K80" s="11">
        <f t="shared" si="39"/>
        <v>0</v>
      </c>
      <c r="L80" s="11">
        <f t="shared" si="39"/>
        <v>0</v>
      </c>
      <c r="M80" s="11">
        <f t="shared" si="39"/>
        <v>0</v>
      </c>
      <c r="N80" s="11">
        <f>(K80/G80)*1000</f>
        <v>0</v>
      </c>
      <c r="O80" s="11">
        <v>0</v>
      </c>
    </row>
    <row r="81" spans="1:15" ht="15.75">
      <c r="A81" s="83"/>
      <c r="B81" s="76" t="s">
        <v>92</v>
      </c>
      <c r="C81" s="76"/>
      <c r="D81" s="9">
        <f t="shared" ref="D81:M81" si="40">D76+D80</f>
        <v>0</v>
      </c>
      <c r="E81" s="9">
        <f t="shared" si="40"/>
        <v>0</v>
      </c>
      <c r="F81" s="9">
        <f t="shared" si="40"/>
        <v>0</v>
      </c>
      <c r="G81" s="53">
        <f t="shared" si="40"/>
        <v>3.2050000000000001</v>
      </c>
      <c r="H81" s="9">
        <f t="shared" si="40"/>
        <v>0</v>
      </c>
      <c r="I81" s="53">
        <f t="shared" si="40"/>
        <v>3.2050000000000001</v>
      </c>
      <c r="J81" s="53">
        <f t="shared" si="40"/>
        <v>3.2050000000000001</v>
      </c>
      <c r="K81" s="15">
        <f t="shared" si="40"/>
        <v>189.92000000000002</v>
      </c>
      <c r="L81" s="9">
        <f t="shared" si="40"/>
        <v>0</v>
      </c>
      <c r="M81" s="15">
        <f t="shared" si="40"/>
        <v>189.92000000000002</v>
      </c>
      <c r="N81" s="9">
        <f>(K81/G81)*1000</f>
        <v>59257.410296411865</v>
      </c>
      <c r="O81" s="9">
        <v>0</v>
      </c>
    </row>
    <row r="82" spans="1:15" ht="15.75">
      <c r="A82" s="87" t="s">
        <v>93</v>
      </c>
      <c r="B82" s="75" t="s">
        <v>94</v>
      </c>
      <c r="C82" s="75"/>
      <c r="D82" s="8">
        <v>8</v>
      </c>
      <c r="E82" s="8">
        <v>0</v>
      </c>
      <c r="F82" s="8">
        <f>SUM(D82:E82)</f>
        <v>8</v>
      </c>
      <c r="G82" s="8">
        <v>0</v>
      </c>
      <c r="H82" s="8">
        <v>0</v>
      </c>
      <c r="I82" s="8">
        <f>SUM(G82:H82)</f>
        <v>0</v>
      </c>
      <c r="J82" s="8">
        <f>I82+F82</f>
        <v>8</v>
      </c>
      <c r="K82" s="1">
        <v>0</v>
      </c>
      <c r="L82" s="8">
        <v>0</v>
      </c>
      <c r="M82" s="8">
        <f>SUM(K82:L82)</f>
        <v>0</v>
      </c>
      <c r="N82" s="8">
        <v>0</v>
      </c>
      <c r="O82" s="8">
        <v>0</v>
      </c>
    </row>
    <row r="83" spans="1:15" ht="15.75">
      <c r="A83" s="87"/>
      <c r="B83" s="75" t="s">
        <v>95</v>
      </c>
      <c r="C83" s="75"/>
      <c r="D83" s="8">
        <v>2</v>
      </c>
      <c r="E83" s="8">
        <v>0</v>
      </c>
      <c r="F83" s="8">
        <f t="shared" ref="F83:F90" si="41">SUM(D83:E83)</f>
        <v>2</v>
      </c>
      <c r="G83" s="8">
        <v>3</v>
      </c>
      <c r="H83" s="8">
        <v>0</v>
      </c>
      <c r="I83" s="8">
        <f t="shared" ref="I83:I90" si="42">SUM(G83:H83)</f>
        <v>3</v>
      </c>
      <c r="J83" s="8">
        <f t="shared" ref="J83:J90" si="43">I83+F83</f>
        <v>5</v>
      </c>
      <c r="K83" s="1">
        <v>16.5</v>
      </c>
      <c r="L83" s="8">
        <v>0</v>
      </c>
      <c r="M83" s="1">
        <f t="shared" ref="M83:M90" si="44">SUM(K83:L83)</f>
        <v>16.5</v>
      </c>
      <c r="N83" s="8">
        <f t="shared" ref="N83:N92" si="45">(K83/G83)*1000</f>
        <v>5500</v>
      </c>
      <c r="O83" s="8">
        <v>0</v>
      </c>
    </row>
    <row r="84" spans="1:15" ht="15.75">
      <c r="A84" s="87"/>
      <c r="B84" s="75" t="s">
        <v>96</v>
      </c>
      <c r="C84" s="75"/>
      <c r="D84" s="8">
        <v>0</v>
      </c>
      <c r="E84" s="8">
        <v>0</v>
      </c>
      <c r="F84" s="8">
        <f t="shared" si="41"/>
        <v>0</v>
      </c>
      <c r="G84" s="1">
        <v>0.4</v>
      </c>
      <c r="H84" s="8">
        <v>0</v>
      </c>
      <c r="I84" s="1">
        <f t="shared" si="42"/>
        <v>0.4</v>
      </c>
      <c r="J84" s="1">
        <f t="shared" si="43"/>
        <v>0.4</v>
      </c>
      <c r="K84" s="63">
        <v>5.1999999999999995E-4</v>
      </c>
      <c r="L84" s="8">
        <v>0</v>
      </c>
      <c r="M84" s="63">
        <f t="shared" si="44"/>
        <v>5.1999999999999995E-4</v>
      </c>
      <c r="N84" s="14">
        <f t="shared" si="45"/>
        <v>1.2999999999999998</v>
      </c>
      <c r="O84" s="8">
        <v>0</v>
      </c>
    </row>
    <row r="85" spans="1:15" ht="15.75">
      <c r="A85" s="87"/>
      <c r="B85" s="75" t="s">
        <v>97</v>
      </c>
      <c r="C85" s="75"/>
      <c r="D85" s="8">
        <v>5</v>
      </c>
      <c r="E85" s="8">
        <v>0</v>
      </c>
      <c r="F85" s="8">
        <f t="shared" si="41"/>
        <v>5</v>
      </c>
      <c r="G85" s="8">
        <v>0</v>
      </c>
      <c r="H85" s="8">
        <v>0</v>
      </c>
      <c r="I85" s="8">
        <f t="shared" si="42"/>
        <v>0</v>
      </c>
      <c r="J85" s="8">
        <f t="shared" si="43"/>
        <v>5</v>
      </c>
      <c r="K85" s="8">
        <v>0</v>
      </c>
      <c r="L85" s="8">
        <v>0</v>
      </c>
      <c r="M85" s="8">
        <f t="shared" si="44"/>
        <v>0</v>
      </c>
      <c r="N85" s="8">
        <v>0</v>
      </c>
      <c r="O85" s="8">
        <v>0</v>
      </c>
    </row>
    <row r="86" spans="1:15" ht="15.75">
      <c r="A86" s="87"/>
      <c r="B86" s="89" t="s">
        <v>98</v>
      </c>
      <c r="C86" s="89"/>
      <c r="D86" s="48">
        <v>600</v>
      </c>
      <c r="E86" s="48">
        <v>0</v>
      </c>
      <c r="F86" s="48">
        <f t="shared" si="41"/>
        <v>600</v>
      </c>
      <c r="G86" s="48">
        <v>0</v>
      </c>
      <c r="H86" s="48">
        <v>0</v>
      </c>
      <c r="I86" s="48">
        <f t="shared" si="42"/>
        <v>0</v>
      </c>
      <c r="J86" s="48">
        <f t="shared" si="43"/>
        <v>600</v>
      </c>
      <c r="K86" s="48">
        <v>0</v>
      </c>
      <c r="L86" s="48">
        <v>0</v>
      </c>
      <c r="M86" s="48">
        <f t="shared" si="44"/>
        <v>0</v>
      </c>
      <c r="N86" s="48">
        <v>0</v>
      </c>
      <c r="O86" s="48">
        <v>0</v>
      </c>
    </row>
    <row r="87" spans="1:15" ht="15.75">
      <c r="A87" s="87"/>
      <c r="B87" s="75" t="s">
        <v>99</v>
      </c>
      <c r="C87" s="75"/>
      <c r="D87" s="8">
        <v>0</v>
      </c>
      <c r="E87" s="8">
        <v>0</v>
      </c>
      <c r="F87" s="8">
        <f t="shared" si="41"/>
        <v>0</v>
      </c>
      <c r="G87" s="8">
        <v>0</v>
      </c>
      <c r="H87" s="8">
        <v>0</v>
      </c>
      <c r="I87" s="8">
        <f t="shared" si="42"/>
        <v>0</v>
      </c>
      <c r="J87" s="8">
        <f t="shared" si="43"/>
        <v>0</v>
      </c>
      <c r="K87" s="8">
        <v>0</v>
      </c>
      <c r="L87" s="8">
        <v>0</v>
      </c>
      <c r="M87" s="8">
        <f t="shared" si="44"/>
        <v>0</v>
      </c>
      <c r="N87" s="8">
        <v>0</v>
      </c>
      <c r="O87" s="8">
        <v>0</v>
      </c>
    </row>
    <row r="88" spans="1:15" ht="15.75">
      <c r="A88" s="87"/>
      <c r="B88" s="75" t="s">
        <v>100</v>
      </c>
      <c r="C88" s="75"/>
      <c r="D88" s="8">
        <v>0</v>
      </c>
      <c r="E88" s="8">
        <v>0</v>
      </c>
      <c r="F88" s="8">
        <f t="shared" si="41"/>
        <v>0</v>
      </c>
      <c r="G88" s="1">
        <v>13.6</v>
      </c>
      <c r="H88" s="8">
        <v>25</v>
      </c>
      <c r="I88" s="1">
        <f t="shared" si="42"/>
        <v>38.6</v>
      </c>
      <c r="J88" s="1">
        <f t="shared" si="43"/>
        <v>38.6</v>
      </c>
      <c r="K88" s="1">
        <v>21.9</v>
      </c>
      <c r="L88" s="8">
        <v>0</v>
      </c>
      <c r="M88" s="1">
        <f t="shared" si="44"/>
        <v>21.9</v>
      </c>
      <c r="N88" s="8">
        <f t="shared" si="45"/>
        <v>1610.2941176470586</v>
      </c>
      <c r="O88" s="8">
        <v>0</v>
      </c>
    </row>
    <row r="89" spans="1:15" ht="15.75">
      <c r="A89" s="87"/>
      <c r="B89" s="75" t="s">
        <v>101</v>
      </c>
      <c r="C89" s="75"/>
      <c r="D89" s="8">
        <v>0</v>
      </c>
      <c r="E89" s="8">
        <v>0</v>
      </c>
      <c r="F89" s="8">
        <f t="shared" si="41"/>
        <v>0</v>
      </c>
      <c r="G89" s="47">
        <v>6.3799999999999996E-2</v>
      </c>
      <c r="H89" s="8">
        <v>0</v>
      </c>
      <c r="I89" s="47">
        <f t="shared" si="42"/>
        <v>6.3799999999999996E-2</v>
      </c>
      <c r="J89" s="47">
        <f t="shared" si="43"/>
        <v>6.3799999999999996E-2</v>
      </c>
      <c r="K89" s="8">
        <v>13.67</v>
      </c>
      <c r="L89" s="8">
        <v>0</v>
      </c>
      <c r="M89" s="1">
        <f t="shared" si="44"/>
        <v>13.67</v>
      </c>
      <c r="N89" s="8">
        <f t="shared" si="45"/>
        <v>214263.32288401257</v>
      </c>
      <c r="O89" s="8">
        <v>0</v>
      </c>
    </row>
    <row r="90" spans="1:15" ht="15" customHeight="1">
      <c r="A90" s="87"/>
      <c r="B90" s="75" t="s">
        <v>102</v>
      </c>
      <c r="C90" s="75"/>
      <c r="D90" s="8">
        <v>0</v>
      </c>
      <c r="E90" s="8">
        <v>0</v>
      </c>
      <c r="F90" s="8">
        <f t="shared" si="41"/>
        <v>0</v>
      </c>
      <c r="G90" s="8">
        <v>0</v>
      </c>
      <c r="H90" s="8">
        <v>0</v>
      </c>
      <c r="I90" s="8">
        <f t="shared" si="42"/>
        <v>0</v>
      </c>
      <c r="J90" s="8">
        <f t="shared" si="43"/>
        <v>0</v>
      </c>
      <c r="K90" s="8">
        <v>0</v>
      </c>
      <c r="L90" s="8">
        <v>0</v>
      </c>
      <c r="M90" s="8">
        <f t="shared" si="44"/>
        <v>0</v>
      </c>
      <c r="N90" s="8">
        <v>0</v>
      </c>
      <c r="O90" s="8">
        <v>0</v>
      </c>
    </row>
    <row r="91" spans="1:15" ht="15.75">
      <c r="A91" s="88"/>
      <c r="B91" s="76" t="s">
        <v>103</v>
      </c>
      <c r="C91" s="76"/>
      <c r="D91" s="2">
        <f>SUM(D82:D90)</f>
        <v>615</v>
      </c>
      <c r="E91" s="9">
        <f t="shared" ref="E91:M91" si="46">SUM(E82:E90)</f>
        <v>0</v>
      </c>
      <c r="F91" s="2">
        <f t="shared" si="46"/>
        <v>615</v>
      </c>
      <c r="G91" s="15">
        <f t="shared" si="46"/>
        <v>17.063800000000001</v>
      </c>
      <c r="H91" s="9">
        <f t="shared" si="46"/>
        <v>25</v>
      </c>
      <c r="I91" s="15">
        <f t="shared" si="46"/>
        <v>42.063800000000001</v>
      </c>
      <c r="J91" s="15">
        <f t="shared" si="46"/>
        <v>657.06380000000001</v>
      </c>
      <c r="K91" s="9">
        <f t="shared" si="46"/>
        <v>52.070520000000002</v>
      </c>
      <c r="L91" s="9">
        <f t="shared" si="46"/>
        <v>0</v>
      </c>
      <c r="M91" s="9">
        <f t="shared" si="46"/>
        <v>52.070520000000002</v>
      </c>
      <c r="N91" s="9">
        <f t="shared" si="45"/>
        <v>3051.5195911813312</v>
      </c>
      <c r="O91" s="9">
        <v>0</v>
      </c>
    </row>
    <row r="92" spans="1:15" ht="15.75">
      <c r="A92" s="77" t="s">
        <v>104</v>
      </c>
      <c r="B92" s="78"/>
      <c r="C92" s="79"/>
      <c r="D92" s="27">
        <f>D8+D18+D23+D31+D41+D57+D67+D81+D91</f>
        <v>6563</v>
      </c>
      <c r="E92" s="26">
        <f t="shared" ref="E92:M92" si="47">E8+E18+E23+E31+E41+E57+E67+E81+E91</f>
        <v>13</v>
      </c>
      <c r="F92" s="27">
        <f t="shared" si="47"/>
        <v>6576</v>
      </c>
      <c r="G92" s="27">
        <f t="shared" si="47"/>
        <v>19284.468800000002</v>
      </c>
      <c r="H92" s="26">
        <f t="shared" si="47"/>
        <v>25</v>
      </c>
      <c r="I92" s="27">
        <f t="shared" si="47"/>
        <v>19309.468800000002</v>
      </c>
      <c r="J92" s="27">
        <f t="shared" si="47"/>
        <v>25885.468800000002</v>
      </c>
      <c r="K92" s="27">
        <f t="shared" si="47"/>
        <v>60518.740519999999</v>
      </c>
      <c r="L92" s="26">
        <f t="shared" si="47"/>
        <v>0</v>
      </c>
      <c r="M92" s="27">
        <f t="shared" si="47"/>
        <v>60518.740519999999</v>
      </c>
      <c r="N92" s="26">
        <f t="shared" si="45"/>
        <v>3138.2114357228234</v>
      </c>
      <c r="O92" s="26">
        <v>0</v>
      </c>
    </row>
    <row r="93" spans="1:15" ht="22.5">
      <c r="A93" s="74" t="s">
        <v>105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2" manualBreakCount="2">
    <brk id="31" max="14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93"/>
  <sheetViews>
    <sheetView rightToLeft="1" tabSelected="1" topLeftCell="A67" zoomScaleNormal="100" workbookViewId="0">
      <selection activeCell="T63" sqref="T63"/>
    </sheetView>
  </sheetViews>
  <sheetFormatPr defaultRowHeight="15"/>
  <cols>
    <col min="1" max="1" width="5.28515625" style="70" customWidth="1"/>
    <col min="2" max="2" width="6.28515625" customWidth="1"/>
    <col min="3" max="3" width="12.28515625" customWidth="1"/>
    <col min="4" max="4" width="8" customWidth="1"/>
    <col min="5" max="5" width="8.7109375" customWidth="1"/>
    <col min="6" max="6" width="7.85546875" customWidth="1"/>
    <col min="7" max="7" width="8.7109375" customWidth="1"/>
    <col min="8" max="8" width="7.28515625" bestFit="1" customWidth="1"/>
    <col min="9" max="9" width="8.5703125" customWidth="1"/>
    <col min="10" max="10" width="9.28515625" customWidth="1"/>
    <col min="11" max="11" width="8.140625" customWidth="1"/>
    <col min="12" max="12" width="7.28515625" bestFit="1" customWidth="1"/>
    <col min="13" max="13" width="8.85546875" customWidth="1"/>
    <col min="14" max="14" width="11.85546875" customWidth="1"/>
    <col min="15" max="15" width="9.28515625" customWidth="1"/>
  </cols>
  <sheetData>
    <row r="1" spans="1:15" ht="18.75">
      <c r="A1" s="111" t="s">
        <v>110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 t="s">
        <v>0</v>
      </c>
      <c r="M1" s="112"/>
      <c r="N1" s="112"/>
      <c r="O1" s="112"/>
    </row>
    <row r="2" spans="1:15" ht="15.75">
      <c r="A2" s="113" t="s">
        <v>1</v>
      </c>
      <c r="B2" s="114"/>
      <c r="C2" s="115"/>
      <c r="D2" s="119" t="s">
        <v>2</v>
      </c>
      <c r="E2" s="119"/>
      <c r="F2" s="119"/>
      <c r="G2" s="119" t="s">
        <v>3</v>
      </c>
      <c r="H2" s="119"/>
      <c r="I2" s="119"/>
      <c r="J2" s="119" t="s">
        <v>4</v>
      </c>
      <c r="K2" s="119" t="s">
        <v>5</v>
      </c>
      <c r="L2" s="119"/>
      <c r="M2" s="119"/>
      <c r="N2" s="120" t="s">
        <v>6</v>
      </c>
      <c r="O2" s="120"/>
    </row>
    <row r="3" spans="1:15" ht="15.75">
      <c r="A3" s="116"/>
      <c r="B3" s="117"/>
      <c r="C3" s="118"/>
      <c r="D3" s="19" t="s">
        <v>7</v>
      </c>
      <c r="E3" s="19" t="s">
        <v>8</v>
      </c>
      <c r="F3" s="19" t="s">
        <v>9</v>
      </c>
      <c r="G3" s="19" t="s">
        <v>7</v>
      </c>
      <c r="H3" s="19" t="s">
        <v>8</v>
      </c>
      <c r="I3" s="19" t="s">
        <v>9</v>
      </c>
      <c r="J3" s="119"/>
      <c r="K3" s="19" t="s">
        <v>7</v>
      </c>
      <c r="L3" s="19" t="s">
        <v>8</v>
      </c>
      <c r="M3" s="19" t="s">
        <v>9</v>
      </c>
      <c r="N3" s="19" t="s">
        <v>7</v>
      </c>
      <c r="O3" s="19" t="s">
        <v>8</v>
      </c>
    </row>
    <row r="4" spans="1:15" ht="15.75">
      <c r="A4" s="107" t="s">
        <v>10</v>
      </c>
      <c r="B4" s="109" t="s">
        <v>11</v>
      </c>
      <c r="C4" s="109"/>
      <c r="D4" s="20">
        <v>76</v>
      </c>
      <c r="E4" s="20">
        <v>0</v>
      </c>
      <c r="F4" s="20">
        <f>D4+E4</f>
        <v>76</v>
      </c>
      <c r="G4" s="20">
        <v>1064</v>
      </c>
      <c r="H4" s="20">
        <v>0</v>
      </c>
      <c r="I4" s="20">
        <f>G4+H4</f>
        <v>1064</v>
      </c>
      <c r="J4" s="20">
        <f>F4+I4</f>
        <v>1140</v>
      </c>
      <c r="K4" s="20">
        <v>15870</v>
      </c>
      <c r="L4" s="20">
        <v>0</v>
      </c>
      <c r="M4" s="20">
        <f>K4+L4</f>
        <v>15870</v>
      </c>
      <c r="N4" s="33">
        <f>(K4/G4)*1000</f>
        <v>14915.413533834586</v>
      </c>
      <c r="O4" s="20">
        <v>0</v>
      </c>
    </row>
    <row r="5" spans="1:15" ht="15.75">
      <c r="A5" s="107"/>
      <c r="B5" s="109" t="s">
        <v>12</v>
      </c>
      <c r="C5" s="109"/>
      <c r="D5" s="20">
        <v>12</v>
      </c>
      <c r="E5" s="20">
        <v>0</v>
      </c>
      <c r="F5" s="20">
        <f>D5+E5</f>
        <v>12</v>
      </c>
      <c r="G5" s="20">
        <v>52</v>
      </c>
      <c r="H5" s="20">
        <v>0</v>
      </c>
      <c r="I5" s="20">
        <f>G5+H5</f>
        <v>52</v>
      </c>
      <c r="J5" s="20">
        <f>F5+I5</f>
        <v>64</v>
      </c>
      <c r="K5" s="20">
        <v>490</v>
      </c>
      <c r="L5" s="20">
        <v>0</v>
      </c>
      <c r="M5" s="20">
        <f>K5+L5</f>
        <v>490</v>
      </c>
      <c r="N5" s="33">
        <f>(K5/G5)*1000</f>
        <v>9423.0769230769238</v>
      </c>
      <c r="O5" s="20">
        <v>0</v>
      </c>
    </row>
    <row r="6" spans="1:15" ht="15.75">
      <c r="A6" s="107"/>
      <c r="B6" s="109" t="s">
        <v>13</v>
      </c>
      <c r="C6" s="109"/>
      <c r="D6" s="20">
        <v>3</v>
      </c>
      <c r="E6" s="20">
        <v>0</v>
      </c>
      <c r="F6" s="20">
        <f>D6+E6</f>
        <v>3</v>
      </c>
      <c r="G6" s="20">
        <v>9</v>
      </c>
      <c r="H6" s="20">
        <v>0</v>
      </c>
      <c r="I6" s="20">
        <f>G6+H6</f>
        <v>9</v>
      </c>
      <c r="J6" s="20">
        <f>F6+I6</f>
        <v>12</v>
      </c>
      <c r="K6" s="20">
        <v>45</v>
      </c>
      <c r="L6" s="20">
        <v>0</v>
      </c>
      <c r="M6" s="20">
        <f>K6+L6</f>
        <v>45</v>
      </c>
      <c r="N6" s="33">
        <f>(K6/G6)*1000</f>
        <v>5000</v>
      </c>
      <c r="O6" s="20">
        <v>0</v>
      </c>
    </row>
    <row r="7" spans="1:15" ht="15.75">
      <c r="A7" s="107"/>
      <c r="B7" s="109" t="s">
        <v>14</v>
      </c>
      <c r="C7" s="109"/>
      <c r="D7" s="20">
        <v>0</v>
      </c>
      <c r="E7" s="20">
        <v>0</v>
      </c>
      <c r="F7" s="20">
        <f>D7+E7</f>
        <v>0</v>
      </c>
      <c r="G7" s="20">
        <v>0</v>
      </c>
      <c r="H7" s="20">
        <v>0</v>
      </c>
      <c r="I7" s="20">
        <f>G7+H7</f>
        <v>0</v>
      </c>
      <c r="J7" s="20">
        <f>F7+I7</f>
        <v>0</v>
      </c>
      <c r="K7" s="20">
        <v>0</v>
      </c>
      <c r="L7" s="20">
        <v>0</v>
      </c>
      <c r="M7" s="20">
        <f>K7+L7</f>
        <v>0</v>
      </c>
      <c r="N7" s="33">
        <v>0</v>
      </c>
      <c r="O7" s="20">
        <v>0</v>
      </c>
    </row>
    <row r="8" spans="1:15" ht="15.75">
      <c r="A8" s="108"/>
      <c r="B8" s="110" t="s">
        <v>15</v>
      </c>
      <c r="C8" s="110"/>
      <c r="D8" s="21">
        <f>SUM(D4:D7)</f>
        <v>91</v>
      </c>
      <c r="E8" s="21">
        <f t="shared" ref="E8:M8" si="0">SUM(E4:E7)</f>
        <v>0</v>
      </c>
      <c r="F8" s="21">
        <f t="shared" si="0"/>
        <v>91</v>
      </c>
      <c r="G8" s="21">
        <f t="shared" si="0"/>
        <v>1125</v>
      </c>
      <c r="H8" s="21">
        <f t="shared" si="0"/>
        <v>0</v>
      </c>
      <c r="I8" s="21">
        <f t="shared" si="0"/>
        <v>1125</v>
      </c>
      <c r="J8" s="21">
        <f t="shared" si="0"/>
        <v>1216</v>
      </c>
      <c r="K8" s="21">
        <f t="shared" si="0"/>
        <v>16405</v>
      </c>
      <c r="L8" s="21">
        <f t="shared" si="0"/>
        <v>0</v>
      </c>
      <c r="M8" s="21">
        <f t="shared" si="0"/>
        <v>16405</v>
      </c>
      <c r="N8" s="37">
        <f>(K8/G8)*1000</f>
        <v>14582.222222222223</v>
      </c>
      <c r="O8" s="21">
        <v>0</v>
      </c>
    </row>
    <row r="9" spans="1:15" ht="15.75">
      <c r="A9" s="107" t="s">
        <v>16</v>
      </c>
      <c r="B9" s="109" t="s">
        <v>17</v>
      </c>
      <c r="C9" s="109"/>
      <c r="D9" s="20">
        <v>10</v>
      </c>
      <c r="E9" s="20">
        <v>0</v>
      </c>
      <c r="F9" s="20">
        <f t="shared" ref="F9:F30" si="1">D9+E9</f>
        <v>10</v>
      </c>
      <c r="G9" s="20">
        <v>31.5</v>
      </c>
      <c r="H9" s="20">
        <v>0</v>
      </c>
      <c r="I9" s="20">
        <f t="shared" ref="I9:I17" si="2">G9+H9</f>
        <v>31.5</v>
      </c>
      <c r="J9" s="20">
        <f t="shared" ref="J9:J30" si="3">F9+I9</f>
        <v>41.5</v>
      </c>
      <c r="K9" s="20">
        <v>150</v>
      </c>
      <c r="L9" s="20">
        <v>0</v>
      </c>
      <c r="M9" s="20">
        <f>K9+L9</f>
        <v>150</v>
      </c>
      <c r="N9" s="33">
        <f t="shared" ref="N9:N28" si="4">(K9/G9)*1000</f>
        <v>4761.9047619047615</v>
      </c>
      <c r="O9" s="20">
        <v>0</v>
      </c>
    </row>
    <row r="10" spans="1:15" ht="15.75">
      <c r="A10" s="107"/>
      <c r="B10" s="109" t="s">
        <v>18</v>
      </c>
      <c r="C10" s="109"/>
      <c r="D10" s="20">
        <v>26</v>
      </c>
      <c r="E10" s="20">
        <v>0</v>
      </c>
      <c r="F10" s="20">
        <f t="shared" si="1"/>
        <v>26</v>
      </c>
      <c r="G10" s="20">
        <v>63</v>
      </c>
      <c r="H10" s="20">
        <v>0</v>
      </c>
      <c r="I10" s="20">
        <f t="shared" si="2"/>
        <v>63</v>
      </c>
      <c r="J10" s="20">
        <f t="shared" si="3"/>
        <v>89</v>
      </c>
      <c r="K10" s="20">
        <v>315</v>
      </c>
      <c r="L10" s="20">
        <v>0</v>
      </c>
      <c r="M10" s="20">
        <f t="shared" ref="M10:M17" si="5">K10+L10</f>
        <v>315</v>
      </c>
      <c r="N10" s="33">
        <f t="shared" si="4"/>
        <v>5000</v>
      </c>
      <c r="O10" s="20">
        <v>0</v>
      </c>
    </row>
    <row r="11" spans="1:15" ht="15.75">
      <c r="A11" s="107"/>
      <c r="B11" s="109" t="s">
        <v>19</v>
      </c>
      <c r="C11" s="109"/>
      <c r="D11" s="20">
        <v>5</v>
      </c>
      <c r="E11" s="20">
        <v>0</v>
      </c>
      <c r="F11" s="20">
        <f t="shared" si="1"/>
        <v>5</v>
      </c>
      <c r="G11" s="20">
        <v>50</v>
      </c>
      <c r="H11" s="20">
        <v>0</v>
      </c>
      <c r="I11" s="20">
        <f t="shared" si="2"/>
        <v>50</v>
      </c>
      <c r="J11" s="20">
        <f t="shared" si="3"/>
        <v>55</v>
      </c>
      <c r="K11" s="20">
        <v>245</v>
      </c>
      <c r="L11" s="20">
        <v>0</v>
      </c>
      <c r="M11" s="20">
        <f t="shared" si="5"/>
        <v>245</v>
      </c>
      <c r="N11" s="33">
        <f t="shared" si="4"/>
        <v>4900</v>
      </c>
      <c r="O11" s="20">
        <v>0</v>
      </c>
    </row>
    <row r="12" spans="1:15" ht="15.75">
      <c r="A12" s="107"/>
      <c r="B12" s="109" t="s">
        <v>20</v>
      </c>
      <c r="C12" s="109"/>
      <c r="D12" s="20">
        <v>12</v>
      </c>
      <c r="E12" s="20">
        <v>0</v>
      </c>
      <c r="F12" s="20">
        <f t="shared" si="1"/>
        <v>12</v>
      </c>
      <c r="G12" s="20">
        <v>122</v>
      </c>
      <c r="H12" s="20">
        <v>0</v>
      </c>
      <c r="I12" s="20">
        <f t="shared" si="2"/>
        <v>122</v>
      </c>
      <c r="J12" s="20">
        <f t="shared" si="3"/>
        <v>134</v>
      </c>
      <c r="K12" s="20">
        <v>625</v>
      </c>
      <c r="L12" s="20">
        <v>0</v>
      </c>
      <c r="M12" s="20">
        <f t="shared" si="5"/>
        <v>625</v>
      </c>
      <c r="N12" s="33">
        <f t="shared" si="4"/>
        <v>5122.9508196721317</v>
      </c>
      <c r="O12" s="20">
        <v>0</v>
      </c>
    </row>
    <row r="13" spans="1:15" ht="15.75">
      <c r="A13" s="107"/>
      <c r="B13" s="109" t="s">
        <v>21</v>
      </c>
      <c r="C13" s="109"/>
      <c r="D13" s="20">
        <v>49</v>
      </c>
      <c r="E13" s="20">
        <v>0</v>
      </c>
      <c r="F13" s="20">
        <f t="shared" si="1"/>
        <v>49</v>
      </c>
      <c r="G13" s="20">
        <v>280</v>
      </c>
      <c r="H13" s="20">
        <v>0</v>
      </c>
      <c r="I13" s="20">
        <f t="shared" si="2"/>
        <v>280</v>
      </c>
      <c r="J13" s="20">
        <f t="shared" si="3"/>
        <v>329</v>
      </c>
      <c r="K13" s="20">
        <v>1625</v>
      </c>
      <c r="L13" s="20">
        <v>0</v>
      </c>
      <c r="M13" s="20">
        <f t="shared" si="5"/>
        <v>1625</v>
      </c>
      <c r="N13" s="33">
        <f t="shared" si="4"/>
        <v>5803.5714285714284</v>
      </c>
      <c r="O13" s="20">
        <v>0</v>
      </c>
    </row>
    <row r="14" spans="1:15" ht="15.75">
      <c r="A14" s="107"/>
      <c r="B14" s="109" t="s">
        <v>22</v>
      </c>
      <c r="C14" s="109"/>
      <c r="D14" s="20">
        <v>0</v>
      </c>
      <c r="E14" s="20">
        <v>0</v>
      </c>
      <c r="F14" s="20">
        <f t="shared" si="1"/>
        <v>0</v>
      </c>
      <c r="G14" s="20">
        <v>4</v>
      </c>
      <c r="H14" s="20">
        <v>0</v>
      </c>
      <c r="I14" s="20">
        <f t="shared" si="2"/>
        <v>4</v>
      </c>
      <c r="J14" s="20">
        <f t="shared" si="3"/>
        <v>4</v>
      </c>
      <c r="K14" s="20">
        <v>24</v>
      </c>
      <c r="L14" s="20">
        <v>0</v>
      </c>
      <c r="M14" s="20">
        <f t="shared" si="5"/>
        <v>24</v>
      </c>
      <c r="N14" s="33">
        <f t="shared" si="4"/>
        <v>6000</v>
      </c>
      <c r="O14" s="20">
        <v>0</v>
      </c>
    </row>
    <row r="15" spans="1:15" ht="15.75">
      <c r="A15" s="107"/>
      <c r="B15" s="109" t="s">
        <v>23</v>
      </c>
      <c r="C15" s="109"/>
      <c r="D15" s="20">
        <v>410</v>
      </c>
      <c r="E15" s="20">
        <v>0</v>
      </c>
      <c r="F15" s="20">
        <f t="shared" si="1"/>
        <v>410</v>
      </c>
      <c r="G15" s="20">
        <v>2140</v>
      </c>
      <c r="H15" s="20">
        <v>0</v>
      </c>
      <c r="I15" s="20">
        <f t="shared" si="2"/>
        <v>2140</v>
      </c>
      <c r="J15" s="20">
        <f t="shared" si="3"/>
        <v>2550</v>
      </c>
      <c r="K15" s="20">
        <v>4000</v>
      </c>
      <c r="L15" s="20">
        <v>0</v>
      </c>
      <c r="M15" s="20">
        <f t="shared" si="5"/>
        <v>4000</v>
      </c>
      <c r="N15" s="33">
        <f t="shared" si="4"/>
        <v>1869.1588785046729</v>
      </c>
      <c r="O15" s="20">
        <v>0</v>
      </c>
    </row>
    <row r="16" spans="1:15" ht="15.75">
      <c r="A16" s="107"/>
      <c r="B16" s="109" t="s">
        <v>24</v>
      </c>
      <c r="C16" s="109"/>
      <c r="D16" s="20">
        <v>16</v>
      </c>
      <c r="E16" s="20">
        <v>0</v>
      </c>
      <c r="F16" s="20">
        <f t="shared" si="1"/>
        <v>16</v>
      </c>
      <c r="G16" s="20">
        <v>60</v>
      </c>
      <c r="H16" s="20">
        <v>0</v>
      </c>
      <c r="I16" s="20">
        <f t="shared" si="2"/>
        <v>60</v>
      </c>
      <c r="J16" s="20">
        <f t="shared" si="3"/>
        <v>76</v>
      </c>
      <c r="K16" s="20">
        <v>284</v>
      </c>
      <c r="L16" s="20">
        <v>0</v>
      </c>
      <c r="M16" s="20">
        <f t="shared" si="5"/>
        <v>284</v>
      </c>
      <c r="N16" s="33">
        <f t="shared" si="4"/>
        <v>4733.333333333333</v>
      </c>
      <c r="O16" s="20">
        <v>0</v>
      </c>
    </row>
    <row r="17" spans="1:15" ht="15.75">
      <c r="A17" s="107"/>
      <c r="B17" s="109" t="s">
        <v>25</v>
      </c>
      <c r="C17" s="109"/>
      <c r="D17" s="20">
        <v>11</v>
      </c>
      <c r="E17" s="20">
        <v>0</v>
      </c>
      <c r="F17" s="20">
        <f t="shared" si="1"/>
        <v>11</v>
      </c>
      <c r="G17" s="20">
        <v>1</v>
      </c>
      <c r="H17" s="20">
        <v>0</v>
      </c>
      <c r="I17" s="20">
        <f t="shared" si="2"/>
        <v>1</v>
      </c>
      <c r="J17" s="20">
        <f t="shared" si="3"/>
        <v>12</v>
      </c>
      <c r="K17" s="20">
        <v>5</v>
      </c>
      <c r="L17" s="20">
        <v>0</v>
      </c>
      <c r="M17" s="20">
        <f t="shared" si="5"/>
        <v>5</v>
      </c>
      <c r="N17" s="33">
        <f t="shared" si="4"/>
        <v>5000</v>
      </c>
      <c r="O17" s="20">
        <v>0</v>
      </c>
    </row>
    <row r="18" spans="1:15" ht="15.75">
      <c r="A18" s="108"/>
      <c r="B18" s="110" t="s">
        <v>26</v>
      </c>
      <c r="C18" s="110"/>
      <c r="D18" s="21">
        <f>SUM(D9:D17)</f>
        <v>539</v>
      </c>
      <c r="E18" s="21">
        <f t="shared" ref="E18:M18" si="6">SUM(E9:E17)</f>
        <v>0</v>
      </c>
      <c r="F18" s="21">
        <f t="shared" si="6"/>
        <v>539</v>
      </c>
      <c r="G18" s="21">
        <f t="shared" si="6"/>
        <v>2751.5</v>
      </c>
      <c r="H18" s="21">
        <f t="shared" si="6"/>
        <v>0</v>
      </c>
      <c r="I18" s="21">
        <f t="shared" si="6"/>
        <v>2751.5</v>
      </c>
      <c r="J18" s="21">
        <f t="shared" si="6"/>
        <v>3290.5</v>
      </c>
      <c r="K18" s="21">
        <f t="shared" si="6"/>
        <v>7273</v>
      </c>
      <c r="L18" s="21">
        <f t="shared" si="6"/>
        <v>0</v>
      </c>
      <c r="M18" s="21">
        <f t="shared" si="6"/>
        <v>7273</v>
      </c>
      <c r="N18" s="37">
        <f t="shared" si="4"/>
        <v>2643.2854806469195</v>
      </c>
      <c r="O18" s="21">
        <v>0</v>
      </c>
    </row>
    <row r="19" spans="1:15" ht="15.75">
      <c r="A19" s="107" t="s">
        <v>27</v>
      </c>
      <c r="B19" s="109" t="s">
        <v>28</v>
      </c>
      <c r="C19" s="109"/>
      <c r="D19" s="20">
        <v>20</v>
      </c>
      <c r="E19" s="20">
        <v>0</v>
      </c>
      <c r="F19" s="20">
        <f t="shared" si="1"/>
        <v>20</v>
      </c>
      <c r="G19" s="20">
        <v>807</v>
      </c>
      <c r="H19" s="20">
        <v>0</v>
      </c>
      <c r="I19" s="20">
        <f>G19+H19</f>
        <v>807</v>
      </c>
      <c r="J19" s="20">
        <f t="shared" si="3"/>
        <v>827</v>
      </c>
      <c r="K19" s="20">
        <v>6440</v>
      </c>
      <c r="L19" s="20">
        <v>0</v>
      </c>
      <c r="M19" s="20">
        <f>K19+L19</f>
        <v>6440</v>
      </c>
      <c r="N19" s="33">
        <f t="shared" si="4"/>
        <v>7980.1734820322181</v>
      </c>
      <c r="O19" s="20">
        <v>0</v>
      </c>
    </row>
    <row r="20" spans="1:15" ht="15.75">
      <c r="A20" s="107"/>
      <c r="B20" s="109" t="s">
        <v>29</v>
      </c>
      <c r="C20" s="109"/>
      <c r="D20" s="20">
        <v>1</v>
      </c>
      <c r="E20" s="20">
        <v>0</v>
      </c>
      <c r="F20" s="20">
        <f t="shared" si="1"/>
        <v>1</v>
      </c>
      <c r="G20" s="20">
        <v>8</v>
      </c>
      <c r="H20" s="20">
        <v>0</v>
      </c>
      <c r="I20" s="20">
        <f>G20+H20</f>
        <v>8</v>
      </c>
      <c r="J20" s="20">
        <f t="shared" si="3"/>
        <v>9</v>
      </c>
      <c r="K20" s="20">
        <v>28</v>
      </c>
      <c r="L20" s="20">
        <v>0</v>
      </c>
      <c r="M20" s="20">
        <f>K20+L20</f>
        <v>28</v>
      </c>
      <c r="N20" s="20">
        <f t="shared" si="4"/>
        <v>3500</v>
      </c>
      <c r="O20" s="20">
        <v>0</v>
      </c>
    </row>
    <row r="21" spans="1:15" ht="15.75">
      <c r="A21" s="107"/>
      <c r="B21" s="109" t="s">
        <v>30</v>
      </c>
      <c r="C21" s="109"/>
      <c r="D21" s="20">
        <v>0</v>
      </c>
      <c r="E21" s="20">
        <v>0</v>
      </c>
      <c r="F21" s="20">
        <f t="shared" si="1"/>
        <v>0</v>
      </c>
      <c r="G21" s="20">
        <v>0</v>
      </c>
      <c r="H21" s="20">
        <v>0</v>
      </c>
      <c r="I21" s="20">
        <f>G21+H21</f>
        <v>0</v>
      </c>
      <c r="J21" s="20">
        <f t="shared" si="3"/>
        <v>0</v>
      </c>
      <c r="K21" s="20">
        <v>0</v>
      </c>
      <c r="L21" s="20">
        <v>0</v>
      </c>
      <c r="M21" s="20">
        <f>K21+L21</f>
        <v>0</v>
      </c>
      <c r="N21" s="20">
        <v>0</v>
      </c>
      <c r="O21" s="20">
        <v>0</v>
      </c>
    </row>
    <row r="22" spans="1:15" ht="15.75">
      <c r="A22" s="107"/>
      <c r="B22" s="109" t="s">
        <v>31</v>
      </c>
      <c r="C22" s="109"/>
      <c r="D22" s="20">
        <v>0</v>
      </c>
      <c r="E22" s="20">
        <v>0</v>
      </c>
      <c r="F22" s="20">
        <f t="shared" si="1"/>
        <v>0</v>
      </c>
      <c r="G22" s="20">
        <v>0</v>
      </c>
      <c r="H22" s="20">
        <v>0</v>
      </c>
      <c r="I22" s="20">
        <f>G22+H22</f>
        <v>0</v>
      </c>
      <c r="J22" s="20">
        <f t="shared" si="3"/>
        <v>0</v>
      </c>
      <c r="K22" s="20">
        <v>0</v>
      </c>
      <c r="L22" s="20">
        <v>0</v>
      </c>
      <c r="M22" s="20">
        <f>K22+L22</f>
        <v>0</v>
      </c>
      <c r="N22" s="20">
        <v>0</v>
      </c>
      <c r="O22" s="20">
        <v>0</v>
      </c>
    </row>
    <row r="23" spans="1:15" ht="15.75">
      <c r="A23" s="108"/>
      <c r="B23" s="110" t="s">
        <v>32</v>
      </c>
      <c r="C23" s="110"/>
      <c r="D23" s="21">
        <f>SUM(D19:D22)</f>
        <v>21</v>
      </c>
      <c r="E23" s="21">
        <v>0</v>
      </c>
      <c r="F23" s="21">
        <f t="shared" ref="F23:M23" si="7">SUM(F19:F22)</f>
        <v>21</v>
      </c>
      <c r="G23" s="21">
        <f t="shared" si="7"/>
        <v>815</v>
      </c>
      <c r="H23" s="21">
        <f t="shared" si="7"/>
        <v>0</v>
      </c>
      <c r="I23" s="21">
        <f t="shared" si="7"/>
        <v>815</v>
      </c>
      <c r="J23" s="21">
        <f t="shared" si="7"/>
        <v>836</v>
      </c>
      <c r="K23" s="21">
        <f t="shared" si="7"/>
        <v>6468</v>
      </c>
      <c r="L23" s="21">
        <f t="shared" si="7"/>
        <v>0</v>
      </c>
      <c r="M23" s="21">
        <f t="shared" si="7"/>
        <v>6468</v>
      </c>
      <c r="N23" s="37">
        <f t="shared" si="4"/>
        <v>7936.1963190184051</v>
      </c>
      <c r="O23" s="21">
        <v>0</v>
      </c>
    </row>
    <row r="24" spans="1:15" ht="15.75">
      <c r="A24" s="107" t="s">
        <v>33</v>
      </c>
      <c r="B24" s="109" t="s">
        <v>34</v>
      </c>
      <c r="C24" s="109"/>
      <c r="D24" s="20">
        <v>245</v>
      </c>
      <c r="E24" s="20">
        <v>0</v>
      </c>
      <c r="F24" s="20">
        <f t="shared" si="1"/>
        <v>245</v>
      </c>
      <c r="G24" s="20">
        <v>50</v>
      </c>
      <c r="H24" s="20">
        <v>0</v>
      </c>
      <c r="I24" s="20">
        <f t="shared" ref="I24:I30" si="8">G24+H24</f>
        <v>50</v>
      </c>
      <c r="J24" s="20">
        <f t="shared" si="3"/>
        <v>295</v>
      </c>
      <c r="K24" s="20">
        <v>75</v>
      </c>
      <c r="L24" s="20">
        <v>0</v>
      </c>
      <c r="M24" s="20">
        <f>K24+L24</f>
        <v>75</v>
      </c>
      <c r="N24" s="20">
        <f t="shared" si="4"/>
        <v>1500</v>
      </c>
      <c r="O24" s="20">
        <v>0</v>
      </c>
    </row>
    <row r="25" spans="1:15" ht="15.75">
      <c r="A25" s="107"/>
      <c r="B25" s="109" t="s">
        <v>35</v>
      </c>
      <c r="C25" s="109"/>
      <c r="D25" s="20">
        <v>11</v>
      </c>
      <c r="E25" s="20">
        <v>0</v>
      </c>
      <c r="F25" s="20">
        <f t="shared" si="1"/>
        <v>11</v>
      </c>
      <c r="G25" s="20">
        <v>185</v>
      </c>
      <c r="H25" s="20">
        <v>0</v>
      </c>
      <c r="I25" s="20">
        <f t="shared" si="8"/>
        <v>185</v>
      </c>
      <c r="J25" s="20">
        <f t="shared" si="3"/>
        <v>196</v>
      </c>
      <c r="K25" s="20">
        <v>277.5</v>
      </c>
      <c r="L25" s="20">
        <v>0</v>
      </c>
      <c r="M25" s="20">
        <f t="shared" ref="M25:M30" si="9">K25+L25</f>
        <v>277.5</v>
      </c>
      <c r="N25" s="33">
        <f t="shared" si="4"/>
        <v>1500</v>
      </c>
      <c r="O25" s="20">
        <v>0</v>
      </c>
    </row>
    <row r="26" spans="1:15" ht="15.75">
      <c r="A26" s="107"/>
      <c r="B26" s="109" t="s">
        <v>36</v>
      </c>
      <c r="C26" s="109"/>
      <c r="D26" s="20">
        <v>120</v>
      </c>
      <c r="E26" s="20">
        <v>0</v>
      </c>
      <c r="F26" s="20">
        <f t="shared" si="1"/>
        <v>120</v>
      </c>
      <c r="G26" s="20">
        <v>378</v>
      </c>
      <c r="H26" s="20">
        <v>0</v>
      </c>
      <c r="I26" s="20">
        <f t="shared" si="8"/>
        <v>378</v>
      </c>
      <c r="J26" s="20">
        <f t="shared" si="3"/>
        <v>498</v>
      </c>
      <c r="K26" s="20">
        <v>189</v>
      </c>
      <c r="L26" s="20">
        <v>0</v>
      </c>
      <c r="M26" s="20">
        <f t="shared" si="9"/>
        <v>189</v>
      </c>
      <c r="N26" s="33">
        <f t="shared" si="4"/>
        <v>500</v>
      </c>
      <c r="O26" s="20">
        <v>0</v>
      </c>
    </row>
    <row r="27" spans="1:15" ht="15.75">
      <c r="A27" s="107"/>
      <c r="B27" s="109" t="s">
        <v>37</v>
      </c>
      <c r="C27" s="109"/>
      <c r="D27" s="20">
        <v>0</v>
      </c>
      <c r="E27" s="20">
        <v>0</v>
      </c>
      <c r="F27" s="20">
        <f t="shared" si="1"/>
        <v>0</v>
      </c>
      <c r="G27" s="20">
        <v>0</v>
      </c>
      <c r="H27" s="20">
        <v>0</v>
      </c>
      <c r="I27" s="20">
        <f t="shared" si="8"/>
        <v>0</v>
      </c>
      <c r="J27" s="20">
        <f t="shared" si="3"/>
        <v>0</v>
      </c>
      <c r="K27" s="20">
        <v>0</v>
      </c>
      <c r="L27" s="20">
        <v>0</v>
      </c>
      <c r="M27" s="20">
        <f t="shared" si="9"/>
        <v>0</v>
      </c>
      <c r="N27" s="20">
        <v>0</v>
      </c>
      <c r="O27" s="20">
        <v>0</v>
      </c>
    </row>
    <row r="28" spans="1:15" ht="15.75">
      <c r="A28" s="107"/>
      <c r="B28" s="109" t="s">
        <v>38</v>
      </c>
      <c r="C28" s="109"/>
      <c r="D28" s="20">
        <v>6</v>
      </c>
      <c r="E28" s="20">
        <v>0</v>
      </c>
      <c r="F28" s="20">
        <f t="shared" si="1"/>
        <v>6</v>
      </c>
      <c r="G28" s="20">
        <v>29</v>
      </c>
      <c r="H28" s="20">
        <v>0</v>
      </c>
      <c r="I28" s="20">
        <f t="shared" si="8"/>
        <v>29</v>
      </c>
      <c r="J28" s="20">
        <f t="shared" si="3"/>
        <v>35</v>
      </c>
      <c r="K28" s="20">
        <v>60</v>
      </c>
      <c r="L28" s="20">
        <v>0</v>
      </c>
      <c r="M28" s="20">
        <f t="shared" si="9"/>
        <v>60</v>
      </c>
      <c r="N28" s="33">
        <f t="shared" si="4"/>
        <v>2068.9655172413795</v>
      </c>
      <c r="O28" s="20">
        <v>0</v>
      </c>
    </row>
    <row r="29" spans="1:15" ht="15.75">
      <c r="A29" s="107"/>
      <c r="B29" s="109" t="s">
        <v>39</v>
      </c>
      <c r="C29" s="109"/>
      <c r="D29" s="20">
        <v>0</v>
      </c>
      <c r="E29" s="20">
        <v>0</v>
      </c>
      <c r="F29" s="20">
        <f t="shared" si="1"/>
        <v>0</v>
      </c>
      <c r="G29" s="20">
        <v>0</v>
      </c>
      <c r="H29" s="20">
        <v>0</v>
      </c>
      <c r="I29" s="20">
        <f t="shared" si="8"/>
        <v>0</v>
      </c>
      <c r="J29" s="20">
        <f t="shared" si="3"/>
        <v>0</v>
      </c>
      <c r="K29" s="20">
        <v>0</v>
      </c>
      <c r="L29" s="20">
        <v>0</v>
      </c>
      <c r="M29" s="20">
        <f t="shared" si="9"/>
        <v>0</v>
      </c>
      <c r="N29" s="20">
        <v>0</v>
      </c>
      <c r="O29" s="20">
        <v>0</v>
      </c>
    </row>
    <row r="30" spans="1:15" ht="15.75">
      <c r="A30" s="107"/>
      <c r="B30" s="109" t="s">
        <v>40</v>
      </c>
      <c r="C30" s="109"/>
      <c r="D30" s="20">
        <v>0</v>
      </c>
      <c r="E30" s="20">
        <v>0</v>
      </c>
      <c r="F30" s="20">
        <f t="shared" si="1"/>
        <v>0</v>
      </c>
      <c r="G30" s="20">
        <v>0</v>
      </c>
      <c r="H30" s="20">
        <v>0</v>
      </c>
      <c r="I30" s="20">
        <f t="shared" si="8"/>
        <v>0</v>
      </c>
      <c r="J30" s="20">
        <f t="shared" si="3"/>
        <v>0</v>
      </c>
      <c r="K30" s="20">
        <v>0</v>
      </c>
      <c r="L30" s="20">
        <v>0</v>
      </c>
      <c r="M30" s="20">
        <f t="shared" si="9"/>
        <v>0</v>
      </c>
      <c r="N30" s="20">
        <v>0</v>
      </c>
      <c r="O30" s="20">
        <v>0</v>
      </c>
    </row>
    <row r="31" spans="1:15" ht="15.75">
      <c r="A31" s="108"/>
      <c r="B31" s="110" t="s">
        <v>41</v>
      </c>
      <c r="C31" s="110"/>
      <c r="D31" s="21">
        <f>SUM(D24:D30)</f>
        <v>382</v>
      </c>
      <c r="E31" s="21">
        <v>0</v>
      </c>
      <c r="F31" s="21">
        <f t="shared" ref="F31:M31" si="10">SUM(F24:F30)</f>
        <v>382</v>
      </c>
      <c r="G31" s="21">
        <f t="shared" si="10"/>
        <v>642</v>
      </c>
      <c r="H31" s="21">
        <f t="shared" si="10"/>
        <v>0</v>
      </c>
      <c r="I31" s="21">
        <f t="shared" si="10"/>
        <v>642</v>
      </c>
      <c r="J31" s="21">
        <f t="shared" si="10"/>
        <v>1024</v>
      </c>
      <c r="K31" s="21">
        <f t="shared" si="10"/>
        <v>601.5</v>
      </c>
      <c r="L31" s="21">
        <f t="shared" si="10"/>
        <v>0</v>
      </c>
      <c r="M31" s="21">
        <f t="shared" si="10"/>
        <v>601.5</v>
      </c>
      <c r="N31" s="38">
        <f>(K31/G31)*1000</f>
        <v>936.91588785046736</v>
      </c>
      <c r="O31" s="21">
        <v>0</v>
      </c>
    </row>
    <row r="32" spans="1:15" ht="18.75">
      <c r="A32" s="111" t="s">
        <v>109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2" t="s">
        <v>0</v>
      </c>
      <c r="M32" s="112"/>
      <c r="N32" s="112"/>
      <c r="O32" s="112"/>
    </row>
    <row r="33" spans="1:15" ht="15.75">
      <c r="A33" s="113" t="s">
        <v>1</v>
      </c>
      <c r="B33" s="114"/>
      <c r="C33" s="115"/>
      <c r="D33" s="119" t="s">
        <v>2</v>
      </c>
      <c r="E33" s="119"/>
      <c r="F33" s="119"/>
      <c r="G33" s="119" t="s">
        <v>3</v>
      </c>
      <c r="H33" s="119"/>
      <c r="I33" s="119"/>
      <c r="J33" s="119" t="s">
        <v>4</v>
      </c>
      <c r="K33" s="119" t="s">
        <v>5</v>
      </c>
      <c r="L33" s="119"/>
      <c r="M33" s="119"/>
      <c r="N33" s="120" t="s">
        <v>6</v>
      </c>
      <c r="O33" s="120"/>
    </row>
    <row r="34" spans="1:15" ht="15.75">
      <c r="A34" s="116"/>
      <c r="B34" s="117"/>
      <c r="C34" s="118"/>
      <c r="D34" s="19" t="s">
        <v>7</v>
      </c>
      <c r="E34" s="19" t="s">
        <v>8</v>
      </c>
      <c r="F34" s="19" t="s">
        <v>9</v>
      </c>
      <c r="G34" s="19" t="s">
        <v>7</v>
      </c>
      <c r="H34" s="19" t="s">
        <v>8</v>
      </c>
      <c r="I34" s="19" t="s">
        <v>9</v>
      </c>
      <c r="J34" s="119"/>
      <c r="K34" s="19" t="s">
        <v>7</v>
      </c>
      <c r="L34" s="19" t="s">
        <v>8</v>
      </c>
      <c r="M34" s="19" t="s">
        <v>9</v>
      </c>
      <c r="N34" s="19" t="s">
        <v>7</v>
      </c>
      <c r="O34" s="19" t="s">
        <v>8</v>
      </c>
    </row>
    <row r="35" spans="1:15" ht="15.75">
      <c r="A35" s="107" t="s">
        <v>42</v>
      </c>
      <c r="B35" s="109" t="s">
        <v>43</v>
      </c>
      <c r="C35" s="109"/>
      <c r="D35" s="20">
        <v>0</v>
      </c>
      <c r="E35" s="20">
        <v>0</v>
      </c>
      <c r="F35" s="20">
        <f t="shared" ref="F35:F66" si="11">D35+E35</f>
        <v>0</v>
      </c>
      <c r="G35" s="20">
        <v>0</v>
      </c>
      <c r="H35" s="20">
        <v>0</v>
      </c>
      <c r="I35" s="20">
        <f t="shared" ref="I35:I40" si="12">G35+H35</f>
        <v>0</v>
      </c>
      <c r="J35" s="20">
        <f t="shared" ref="J35:J51" si="13">F35+I35</f>
        <v>0</v>
      </c>
      <c r="K35" s="20">
        <v>0</v>
      </c>
      <c r="L35" s="20">
        <v>0</v>
      </c>
      <c r="M35" s="20">
        <f t="shared" ref="M35:M40" si="14">SUM(K35:L35)</f>
        <v>0</v>
      </c>
      <c r="N35" s="20">
        <v>0</v>
      </c>
      <c r="O35" s="20">
        <v>0</v>
      </c>
    </row>
    <row r="36" spans="1:15" ht="15.75">
      <c r="A36" s="107"/>
      <c r="B36" s="109" t="s">
        <v>44</v>
      </c>
      <c r="C36" s="109"/>
      <c r="D36" s="20">
        <v>4.5</v>
      </c>
      <c r="E36" s="20">
        <v>4.3</v>
      </c>
      <c r="F36" s="20">
        <f t="shared" si="11"/>
        <v>8.8000000000000007</v>
      </c>
      <c r="G36" s="20">
        <v>0</v>
      </c>
      <c r="H36" s="20">
        <v>0</v>
      </c>
      <c r="I36" s="20">
        <f t="shared" si="12"/>
        <v>0</v>
      </c>
      <c r="J36" s="20">
        <f t="shared" si="13"/>
        <v>8.8000000000000007</v>
      </c>
      <c r="K36" s="20">
        <v>0</v>
      </c>
      <c r="L36" s="20">
        <v>0</v>
      </c>
      <c r="M36" s="20">
        <f t="shared" si="14"/>
        <v>0</v>
      </c>
      <c r="N36" s="20">
        <v>0</v>
      </c>
      <c r="O36" s="20">
        <v>0</v>
      </c>
    </row>
    <row r="37" spans="1:15" ht="15.75">
      <c r="A37" s="107"/>
      <c r="B37" s="109" t="s">
        <v>45</v>
      </c>
      <c r="C37" s="109"/>
      <c r="D37" s="20">
        <v>0</v>
      </c>
      <c r="E37" s="20">
        <v>0</v>
      </c>
      <c r="F37" s="20">
        <f t="shared" si="11"/>
        <v>0</v>
      </c>
      <c r="G37" s="20">
        <v>0</v>
      </c>
      <c r="H37" s="20">
        <v>0</v>
      </c>
      <c r="I37" s="20">
        <f t="shared" si="12"/>
        <v>0</v>
      </c>
      <c r="J37" s="20">
        <f t="shared" si="13"/>
        <v>0</v>
      </c>
      <c r="K37" s="20">
        <v>0</v>
      </c>
      <c r="L37" s="20">
        <v>0</v>
      </c>
      <c r="M37" s="20">
        <f t="shared" si="14"/>
        <v>0</v>
      </c>
      <c r="N37" s="20">
        <v>0</v>
      </c>
      <c r="O37" s="20">
        <v>0</v>
      </c>
    </row>
    <row r="38" spans="1:15" ht="15.75">
      <c r="A38" s="107"/>
      <c r="B38" s="109" t="s">
        <v>46</v>
      </c>
      <c r="C38" s="109"/>
      <c r="D38" s="20">
        <v>0</v>
      </c>
      <c r="E38" s="20">
        <v>0</v>
      </c>
      <c r="F38" s="20">
        <f t="shared" si="11"/>
        <v>0</v>
      </c>
      <c r="G38" s="20">
        <v>0</v>
      </c>
      <c r="H38" s="20">
        <v>0</v>
      </c>
      <c r="I38" s="20">
        <f t="shared" si="12"/>
        <v>0</v>
      </c>
      <c r="J38" s="20">
        <f t="shared" si="13"/>
        <v>0</v>
      </c>
      <c r="K38" s="20">
        <v>0</v>
      </c>
      <c r="L38" s="20">
        <v>0</v>
      </c>
      <c r="M38" s="20">
        <f t="shared" si="14"/>
        <v>0</v>
      </c>
      <c r="N38" s="20">
        <v>0</v>
      </c>
      <c r="O38" s="20">
        <v>0</v>
      </c>
    </row>
    <row r="39" spans="1:15" ht="15.75">
      <c r="A39" s="107"/>
      <c r="B39" s="109" t="s">
        <v>47</v>
      </c>
      <c r="C39" s="109"/>
      <c r="D39" s="20">
        <v>0</v>
      </c>
      <c r="E39" s="20">
        <v>0</v>
      </c>
      <c r="F39" s="20">
        <f t="shared" si="11"/>
        <v>0</v>
      </c>
      <c r="G39" s="20">
        <v>0</v>
      </c>
      <c r="H39" s="20">
        <v>0</v>
      </c>
      <c r="I39" s="20">
        <f t="shared" si="12"/>
        <v>0</v>
      </c>
      <c r="J39" s="20">
        <f t="shared" si="13"/>
        <v>0</v>
      </c>
      <c r="K39" s="20">
        <v>0</v>
      </c>
      <c r="L39" s="20">
        <v>0</v>
      </c>
      <c r="M39" s="20">
        <f t="shared" si="14"/>
        <v>0</v>
      </c>
      <c r="N39" s="20">
        <v>0</v>
      </c>
      <c r="O39" s="20">
        <v>0</v>
      </c>
    </row>
    <row r="40" spans="1:15" ht="15.75">
      <c r="A40" s="107"/>
      <c r="B40" s="109" t="s">
        <v>48</v>
      </c>
      <c r="C40" s="109"/>
      <c r="D40" s="20">
        <v>6</v>
      </c>
      <c r="E40" s="20">
        <v>0</v>
      </c>
      <c r="F40" s="20">
        <f t="shared" si="11"/>
        <v>6</v>
      </c>
      <c r="G40" s="20">
        <v>0</v>
      </c>
      <c r="H40" s="20">
        <v>0</v>
      </c>
      <c r="I40" s="20">
        <f t="shared" si="12"/>
        <v>0</v>
      </c>
      <c r="J40" s="20">
        <f t="shared" si="13"/>
        <v>6</v>
      </c>
      <c r="K40" s="20">
        <v>0</v>
      </c>
      <c r="L40" s="20">
        <v>0</v>
      </c>
      <c r="M40" s="20">
        <f t="shared" si="14"/>
        <v>0</v>
      </c>
      <c r="N40" s="20">
        <v>0</v>
      </c>
      <c r="O40" s="20">
        <v>0</v>
      </c>
    </row>
    <row r="41" spans="1:15" ht="15.75">
      <c r="A41" s="108"/>
      <c r="B41" s="110" t="s">
        <v>49</v>
      </c>
      <c r="C41" s="110"/>
      <c r="D41" s="21">
        <f>SUM(D35:D40)</f>
        <v>10.5</v>
      </c>
      <c r="E41" s="21">
        <f t="shared" ref="E41:O41" si="15">SUM(E35:E40)</f>
        <v>4.3</v>
      </c>
      <c r="F41" s="21">
        <f t="shared" si="15"/>
        <v>14.8</v>
      </c>
      <c r="G41" s="21">
        <f t="shared" si="15"/>
        <v>0</v>
      </c>
      <c r="H41" s="21">
        <f t="shared" si="15"/>
        <v>0</v>
      </c>
      <c r="I41" s="21">
        <f t="shared" si="15"/>
        <v>0</v>
      </c>
      <c r="J41" s="21">
        <f t="shared" si="15"/>
        <v>14.8</v>
      </c>
      <c r="K41" s="21">
        <f t="shared" si="15"/>
        <v>0</v>
      </c>
      <c r="L41" s="21">
        <f t="shared" si="15"/>
        <v>0</v>
      </c>
      <c r="M41" s="21">
        <f t="shared" si="15"/>
        <v>0</v>
      </c>
      <c r="N41" s="21">
        <f t="shared" si="15"/>
        <v>0</v>
      </c>
      <c r="O41" s="21">
        <f t="shared" si="15"/>
        <v>0</v>
      </c>
    </row>
    <row r="42" spans="1:15" ht="15.75">
      <c r="A42" s="107" t="s">
        <v>50</v>
      </c>
      <c r="B42" s="109" t="s">
        <v>51</v>
      </c>
      <c r="C42" s="109"/>
      <c r="D42" s="20">
        <v>0</v>
      </c>
      <c r="E42" s="20">
        <v>0</v>
      </c>
      <c r="F42" s="20">
        <f t="shared" si="11"/>
        <v>0</v>
      </c>
      <c r="G42" s="20">
        <v>0</v>
      </c>
      <c r="H42" s="20">
        <v>0</v>
      </c>
      <c r="I42" s="20">
        <f t="shared" ref="I42:I49" si="16">G42+H42</f>
        <v>0</v>
      </c>
      <c r="J42" s="20">
        <f t="shared" si="13"/>
        <v>0</v>
      </c>
      <c r="K42" s="20">
        <v>0</v>
      </c>
      <c r="L42" s="20">
        <v>0</v>
      </c>
      <c r="M42" s="20">
        <f>SUM(K42:L42)</f>
        <v>0</v>
      </c>
      <c r="N42" s="20">
        <v>0</v>
      </c>
      <c r="O42" s="20">
        <v>0</v>
      </c>
    </row>
    <row r="43" spans="1:15" ht="15.75">
      <c r="A43" s="107"/>
      <c r="B43" s="122" t="s">
        <v>52</v>
      </c>
      <c r="C43" s="60" t="s">
        <v>53</v>
      </c>
      <c r="D43" s="20">
        <v>0</v>
      </c>
      <c r="E43" s="20">
        <v>0</v>
      </c>
      <c r="F43" s="20">
        <f t="shared" si="11"/>
        <v>0</v>
      </c>
      <c r="G43" s="20">
        <v>0</v>
      </c>
      <c r="H43" s="20">
        <v>0</v>
      </c>
      <c r="I43" s="20">
        <f t="shared" si="16"/>
        <v>0</v>
      </c>
      <c r="J43" s="20">
        <f t="shared" si="13"/>
        <v>0</v>
      </c>
      <c r="K43" s="20">
        <v>0</v>
      </c>
      <c r="L43" s="20">
        <v>0</v>
      </c>
      <c r="M43" s="20">
        <f t="shared" ref="M43:M49" si="17">SUM(K43:L43)</f>
        <v>0</v>
      </c>
      <c r="N43" s="20">
        <v>0</v>
      </c>
      <c r="O43" s="20">
        <v>0</v>
      </c>
    </row>
    <row r="44" spans="1:15" ht="15.75">
      <c r="A44" s="107"/>
      <c r="B44" s="122"/>
      <c r="C44" s="60" t="s">
        <v>54</v>
      </c>
      <c r="D44" s="20">
        <v>0</v>
      </c>
      <c r="E44" s="20">
        <v>0</v>
      </c>
      <c r="F44" s="20">
        <f t="shared" si="11"/>
        <v>0</v>
      </c>
      <c r="G44" s="20">
        <v>0</v>
      </c>
      <c r="H44" s="20">
        <v>0</v>
      </c>
      <c r="I44" s="20">
        <f t="shared" si="16"/>
        <v>0</v>
      </c>
      <c r="J44" s="20">
        <f t="shared" si="13"/>
        <v>0</v>
      </c>
      <c r="K44" s="20">
        <v>0</v>
      </c>
      <c r="L44" s="20">
        <v>0</v>
      </c>
      <c r="M44" s="20">
        <f t="shared" si="17"/>
        <v>0</v>
      </c>
      <c r="N44" s="20">
        <v>0</v>
      </c>
      <c r="O44" s="20">
        <v>0</v>
      </c>
    </row>
    <row r="45" spans="1:15" ht="15.75">
      <c r="A45" s="107"/>
      <c r="B45" s="122"/>
      <c r="C45" s="60" t="s">
        <v>55</v>
      </c>
      <c r="D45" s="20">
        <v>0</v>
      </c>
      <c r="E45" s="20">
        <v>0</v>
      </c>
      <c r="F45" s="20">
        <f t="shared" si="11"/>
        <v>0</v>
      </c>
      <c r="G45" s="20">
        <v>0</v>
      </c>
      <c r="H45" s="20">
        <v>0</v>
      </c>
      <c r="I45" s="20">
        <f t="shared" si="16"/>
        <v>0</v>
      </c>
      <c r="J45" s="20">
        <f t="shared" si="13"/>
        <v>0</v>
      </c>
      <c r="K45" s="20">
        <v>0</v>
      </c>
      <c r="L45" s="20">
        <v>0</v>
      </c>
      <c r="M45" s="20">
        <f t="shared" si="17"/>
        <v>0</v>
      </c>
      <c r="N45" s="20">
        <v>0</v>
      </c>
      <c r="O45" s="20">
        <v>0</v>
      </c>
    </row>
    <row r="46" spans="1:15" ht="15.75">
      <c r="A46" s="107"/>
      <c r="B46" s="122"/>
      <c r="C46" s="60" t="s">
        <v>56</v>
      </c>
      <c r="D46" s="20">
        <v>0</v>
      </c>
      <c r="E46" s="20">
        <v>0</v>
      </c>
      <c r="F46" s="20">
        <f t="shared" si="11"/>
        <v>0</v>
      </c>
      <c r="G46" s="20">
        <v>0</v>
      </c>
      <c r="H46" s="20">
        <v>0</v>
      </c>
      <c r="I46" s="20">
        <f t="shared" si="16"/>
        <v>0</v>
      </c>
      <c r="J46" s="20">
        <f t="shared" si="13"/>
        <v>0</v>
      </c>
      <c r="K46" s="20">
        <v>0</v>
      </c>
      <c r="L46" s="20">
        <v>0</v>
      </c>
      <c r="M46" s="20">
        <f t="shared" si="17"/>
        <v>0</v>
      </c>
      <c r="N46" s="20">
        <v>0</v>
      </c>
      <c r="O46" s="20">
        <v>0</v>
      </c>
    </row>
    <row r="47" spans="1:15" ht="15.75">
      <c r="A47" s="107"/>
      <c r="B47" s="122"/>
      <c r="C47" s="60" t="s">
        <v>57</v>
      </c>
      <c r="D47" s="20">
        <v>0</v>
      </c>
      <c r="E47" s="20">
        <v>0</v>
      </c>
      <c r="F47" s="20">
        <f t="shared" si="11"/>
        <v>0</v>
      </c>
      <c r="G47" s="20">
        <v>0</v>
      </c>
      <c r="H47" s="20">
        <v>0</v>
      </c>
      <c r="I47" s="20">
        <f t="shared" si="16"/>
        <v>0</v>
      </c>
      <c r="J47" s="20">
        <f t="shared" si="13"/>
        <v>0</v>
      </c>
      <c r="K47" s="20">
        <v>0</v>
      </c>
      <c r="L47" s="20">
        <v>0</v>
      </c>
      <c r="M47" s="20">
        <f t="shared" si="17"/>
        <v>0</v>
      </c>
      <c r="N47" s="20">
        <v>0</v>
      </c>
      <c r="O47" s="20">
        <v>0</v>
      </c>
    </row>
    <row r="48" spans="1:15" ht="15.75">
      <c r="A48" s="107"/>
      <c r="B48" s="122"/>
      <c r="C48" s="60" t="s">
        <v>58</v>
      </c>
      <c r="D48" s="20">
        <v>0</v>
      </c>
      <c r="E48" s="20">
        <v>0</v>
      </c>
      <c r="F48" s="20">
        <f t="shared" si="11"/>
        <v>0</v>
      </c>
      <c r="G48" s="20">
        <v>0</v>
      </c>
      <c r="H48" s="20">
        <v>0</v>
      </c>
      <c r="I48" s="20">
        <f t="shared" si="16"/>
        <v>0</v>
      </c>
      <c r="J48" s="20">
        <f t="shared" si="13"/>
        <v>0</v>
      </c>
      <c r="K48" s="20">
        <v>0</v>
      </c>
      <c r="L48" s="20">
        <v>0</v>
      </c>
      <c r="M48" s="20">
        <f t="shared" si="17"/>
        <v>0</v>
      </c>
      <c r="N48" s="20">
        <v>0</v>
      </c>
      <c r="O48" s="20">
        <v>0</v>
      </c>
    </row>
    <row r="49" spans="1:15" ht="15.75">
      <c r="A49" s="107"/>
      <c r="B49" s="122"/>
      <c r="C49" s="60" t="s">
        <v>59</v>
      </c>
      <c r="D49" s="20">
        <v>0</v>
      </c>
      <c r="E49" s="20">
        <v>0</v>
      </c>
      <c r="F49" s="20">
        <f t="shared" si="11"/>
        <v>0</v>
      </c>
      <c r="G49" s="20">
        <v>0</v>
      </c>
      <c r="H49" s="20">
        <v>0</v>
      </c>
      <c r="I49" s="20">
        <f t="shared" si="16"/>
        <v>0</v>
      </c>
      <c r="J49" s="20">
        <f t="shared" si="13"/>
        <v>0</v>
      </c>
      <c r="K49" s="20">
        <v>0</v>
      </c>
      <c r="L49" s="20">
        <v>0</v>
      </c>
      <c r="M49" s="20">
        <f t="shared" si="17"/>
        <v>0</v>
      </c>
      <c r="N49" s="20">
        <v>0</v>
      </c>
      <c r="O49" s="20">
        <v>0</v>
      </c>
    </row>
    <row r="50" spans="1:15" ht="15.75">
      <c r="A50" s="121"/>
      <c r="B50" s="123"/>
      <c r="C50" s="22" t="s">
        <v>60</v>
      </c>
      <c r="D50" s="23">
        <f>SUM(D43:D49)</f>
        <v>0</v>
      </c>
      <c r="E50" s="23">
        <f t="shared" ref="E50:O50" si="18">SUM(E43:E49)</f>
        <v>0</v>
      </c>
      <c r="F50" s="23">
        <f t="shared" si="18"/>
        <v>0</v>
      </c>
      <c r="G50" s="23">
        <f t="shared" si="18"/>
        <v>0</v>
      </c>
      <c r="H50" s="23">
        <f t="shared" si="18"/>
        <v>0</v>
      </c>
      <c r="I50" s="23">
        <f t="shared" si="18"/>
        <v>0</v>
      </c>
      <c r="J50" s="23">
        <f t="shared" si="18"/>
        <v>0</v>
      </c>
      <c r="K50" s="23">
        <f t="shared" si="18"/>
        <v>0</v>
      </c>
      <c r="L50" s="23">
        <v>0</v>
      </c>
      <c r="M50" s="23">
        <f t="shared" si="18"/>
        <v>0</v>
      </c>
      <c r="N50" s="23">
        <f t="shared" si="18"/>
        <v>0</v>
      </c>
      <c r="O50" s="23">
        <f t="shared" si="18"/>
        <v>0</v>
      </c>
    </row>
    <row r="51" spans="1:15" ht="15.75">
      <c r="A51" s="107"/>
      <c r="B51" s="109" t="s">
        <v>61</v>
      </c>
      <c r="C51" s="109"/>
      <c r="D51" s="20">
        <v>0</v>
      </c>
      <c r="E51" s="20">
        <v>0</v>
      </c>
      <c r="F51" s="20">
        <f t="shared" si="11"/>
        <v>0</v>
      </c>
      <c r="G51" s="20">
        <v>0</v>
      </c>
      <c r="H51" s="20">
        <v>0</v>
      </c>
      <c r="I51" s="20">
        <f t="shared" ref="I51:I56" si="19">G51+H51</f>
        <v>0</v>
      </c>
      <c r="J51" s="20">
        <f t="shared" si="13"/>
        <v>0</v>
      </c>
      <c r="K51" s="20">
        <v>0</v>
      </c>
      <c r="L51" s="20">
        <v>0</v>
      </c>
      <c r="M51" s="20">
        <f t="shared" ref="M51:M56" si="20">SUM(K51:L51)</f>
        <v>0</v>
      </c>
      <c r="N51" s="20">
        <v>0</v>
      </c>
      <c r="O51" s="20">
        <v>0</v>
      </c>
    </row>
    <row r="52" spans="1:15" ht="15.75">
      <c r="A52" s="107"/>
      <c r="B52" s="109" t="s">
        <v>62</v>
      </c>
      <c r="C52" s="109"/>
      <c r="D52" s="20">
        <v>0</v>
      </c>
      <c r="E52" s="20">
        <v>0</v>
      </c>
      <c r="F52" s="20">
        <f t="shared" si="11"/>
        <v>0</v>
      </c>
      <c r="G52" s="20">
        <v>0</v>
      </c>
      <c r="H52" s="20">
        <v>0</v>
      </c>
      <c r="I52" s="20">
        <f t="shared" si="19"/>
        <v>0</v>
      </c>
      <c r="J52" s="20">
        <f t="shared" ref="J52:J66" si="21">I52+F52</f>
        <v>0</v>
      </c>
      <c r="K52" s="20">
        <v>0</v>
      </c>
      <c r="L52" s="20">
        <v>0</v>
      </c>
      <c r="M52" s="20">
        <f t="shared" si="20"/>
        <v>0</v>
      </c>
      <c r="N52" s="20">
        <v>0</v>
      </c>
      <c r="O52" s="20">
        <v>0</v>
      </c>
    </row>
    <row r="53" spans="1:15" ht="15.75">
      <c r="A53" s="107"/>
      <c r="B53" s="109" t="s">
        <v>63</v>
      </c>
      <c r="C53" s="109"/>
      <c r="D53" s="20">
        <v>0</v>
      </c>
      <c r="E53" s="20">
        <v>0</v>
      </c>
      <c r="F53" s="20">
        <f t="shared" si="11"/>
        <v>0</v>
      </c>
      <c r="G53" s="20">
        <v>0</v>
      </c>
      <c r="H53" s="20">
        <v>0</v>
      </c>
      <c r="I53" s="20">
        <f t="shared" si="19"/>
        <v>0</v>
      </c>
      <c r="J53" s="20">
        <f t="shared" si="21"/>
        <v>0</v>
      </c>
      <c r="K53" s="20">
        <v>0</v>
      </c>
      <c r="L53" s="20">
        <v>0</v>
      </c>
      <c r="M53" s="20">
        <f t="shared" si="20"/>
        <v>0</v>
      </c>
      <c r="N53" s="20">
        <v>0</v>
      </c>
      <c r="O53" s="20">
        <v>0</v>
      </c>
    </row>
    <row r="54" spans="1:15" ht="15.75">
      <c r="A54" s="107"/>
      <c r="B54" s="109" t="s">
        <v>64</v>
      </c>
      <c r="C54" s="109"/>
      <c r="D54" s="20">
        <v>0</v>
      </c>
      <c r="E54" s="20">
        <v>0</v>
      </c>
      <c r="F54" s="20">
        <f t="shared" si="11"/>
        <v>0</v>
      </c>
      <c r="G54" s="20">
        <v>0</v>
      </c>
      <c r="H54" s="20">
        <v>0</v>
      </c>
      <c r="I54" s="20">
        <f t="shared" si="19"/>
        <v>0</v>
      </c>
      <c r="J54" s="20">
        <f t="shared" si="21"/>
        <v>0</v>
      </c>
      <c r="K54" s="20">
        <v>0</v>
      </c>
      <c r="L54" s="20">
        <v>0</v>
      </c>
      <c r="M54" s="20">
        <f t="shared" si="20"/>
        <v>0</v>
      </c>
      <c r="N54" s="20">
        <v>0</v>
      </c>
      <c r="O54" s="20">
        <v>0</v>
      </c>
    </row>
    <row r="55" spans="1:15" ht="15.75">
      <c r="A55" s="107"/>
      <c r="B55" s="109" t="s">
        <v>65</v>
      </c>
      <c r="C55" s="109"/>
      <c r="D55" s="20">
        <v>0</v>
      </c>
      <c r="E55" s="20">
        <v>0</v>
      </c>
      <c r="F55" s="20">
        <f t="shared" si="11"/>
        <v>0</v>
      </c>
      <c r="G55" s="20">
        <v>0</v>
      </c>
      <c r="H55" s="20">
        <v>0</v>
      </c>
      <c r="I55" s="20">
        <f t="shared" si="19"/>
        <v>0</v>
      </c>
      <c r="J55" s="20">
        <f t="shared" si="21"/>
        <v>0</v>
      </c>
      <c r="K55" s="20">
        <v>0</v>
      </c>
      <c r="L55" s="20">
        <v>0</v>
      </c>
      <c r="M55" s="20">
        <f t="shared" si="20"/>
        <v>0</v>
      </c>
      <c r="N55" s="20">
        <v>0</v>
      </c>
      <c r="O55" s="20">
        <v>0</v>
      </c>
    </row>
    <row r="56" spans="1:15" ht="15.75">
      <c r="A56" s="107"/>
      <c r="B56" s="109" t="s">
        <v>66</v>
      </c>
      <c r="C56" s="109"/>
      <c r="D56" s="20">
        <v>0</v>
      </c>
      <c r="E56" s="20">
        <v>0</v>
      </c>
      <c r="F56" s="20">
        <f t="shared" si="11"/>
        <v>0</v>
      </c>
      <c r="G56" s="20">
        <v>0</v>
      </c>
      <c r="H56" s="20">
        <v>0</v>
      </c>
      <c r="I56" s="20">
        <f t="shared" si="19"/>
        <v>0</v>
      </c>
      <c r="J56" s="20">
        <f t="shared" si="21"/>
        <v>0</v>
      </c>
      <c r="K56" s="20">
        <v>0</v>
      </c>
      <c r="L56" s="20">
        <v>0</v>
      </c>
      <c r="M56" s="20">
        <f t="shared" si="20"/>
        <v>0</v>
      </c>
      <c r="N56" s="20">
        <v>0</v>
      </c>
      <c r="O56" s="20">
        <v>0</v>
      </c>
    </row>
    <row r="57" spans="1:15" ht="15.75">
      <c r="A57" s="108"/>
      <c r="B57" s="110" t="s">
        <v>67</v>
      </c>
      <c r="C57" s="110"/>
      <c r="D57" s="21">
        <f t="shared" ref="D57:O57" si="22">D42+D50+D51+D52+D53+D54+D55+D56</f>
        <v>0</v>
      </c>
      <c r="E57" s="21">
        <f t="shared" si="22"/>
        <v>0</v>
      </c>
      <c r="F57" s="21">
        <f t="shared" si="22"/>
        <v>0</v>
      </c>
      <c r="G57" s="21">
        <f t="shared" si="22"/>
        <v>0</v>
      </c>
      <c r="H57" s="21">
        <f t="shared" si="22"/>
        <v>0</v>
      </c>
      <c r="I57" s="21">
        <f t="shared" si="22"/>
        <v>0</v>
      </c>
      <c r="J57" s="21">
        <f t="shared" si="22"/>
        <v>0</v>
      </c>
      <c r="K57" s="21">
        <f t="shared" si="22"/>
        <v>0</v>
      </c>
      <c r="L57" s="21">
        <f t="shared" si="22"/>
        <v>0</v>
      </c>
      <c r="M57" s="21">
        <f t="shared" si="22"/>
        <v>0</v>
      </c>
      <c r="N57" s="21">
        <f t="shared" si="22"/>
        <v>0</v>
      </c>
      <c r="O57" s="21">
        <f t="shared" si="22"/>
        <v>0</v>
      </c>
    </row>
    <row r="58" spans="1:15" ht="15.75">
      <c r="A58" s="107" t="s">
        <v>68</v>
      </c>
      <c r="B58" s="109" t="s">
        <v>69</v>
      </c>
      <c r="C58" s="109"/>
      <c r="D58" s="20">
        <v>0</v>
      </c>
      <c r="E58" s="20">
        <v>0</v>
      </c>
      <c r="F58" s="20">
        <f t="shared" si="11"/>
        <v>0</v>
      </c>
      <c r="G58" s="20">
        <v>0</v>
      </c>
      <c r="H58" s="20">
        <v>0</v>
      </c>
      <c r="I58" s="20">
        <f t="shared" ref="I58:I66" si="23">G58+H58</f>
        <v>0</v>
      </c>
      <c r="J58" s="20">
        <f t="shared" si="21"/>
        <v>0</v>
      </c>
      <c r="K58" s="20">
        <v>0</v>
      </c>
      <c r="L58" s="20">
        <v>0</v>
      </c>
      <c r="M58" s="20">
        <f>SUM(K58:L58)</f>
        <v>0</v>
      </c>
      <c r="N58" s="20">
        <v>0</v>
      </c>
      <c r="O58" s="20">
        <v>0</v>
      </c>
    </row>
    <row r="59" spans="1:15" ht="15.75">
      <c r="A59" s="107"/>
      <c r="B59" s="109" t="s">
        <v>70</v>
      </c>
      <c r="C59" s="109"/>
      <c r="D59" s="20">
        <v>0</v>
      </c>
      <c r="E59" s="20">
        <v>0</v>
      </c>
      <c r="F59" s="20">
        <f t="shared" si="11"/>
        <v>0</v>
      </c>
      <c r="G59" s="20">
        <v>0</v>
      </c>
      <c r="H59" s="20">
        <v>0</v>
      </c>
      <c r="I59" s="20">
        <f t="shared" si="23"/>
        <v>0</v>
      </c>
      <c r="J59" s="20">
        <f t="shared" si="21"/>
        <v>0</v>
      </c>
      <c r="K59" s="20">
        <v>0</v>
      </c>
      <c r="L59" s="20">
        <v>0</v>
      </c>
      <c r="M59" s="20">
        <f t="shared" ref="M59:M66" si="24">SUM(K59:L59)</f>
        <v>0</v>
      </c>
      <c r="N59" s="20">
        <v>0</v>
      </c>
      <c r="O59" s="20">
        <v>0</v>
      </c>
    </row>
    <row r="60" spans="1:15" ht="15.75">
      <c r="A60" s="107"/>
      <c r="B60" s="109" t="s">
        <v>71</v>
      </c>
      <c r="C60" s="109"/>
      <c r="D60" s="20">
        <v>0</v>
      </c>
      <c r="E60" s="20">
        <v>0</v>
      </c>
      <c r="F60" s="20">
        <f t="shared" si="11"/>
        <v>0</v>
      </c>
      <c r="G60" s="20">
        <v>0</v>
      </c>
      <c r="H60" s="20">
        <v>0</v>
      </c>
      <c r="I60" s="20">
        <f t="shared" si="23"/>
        <v>0</v>
      </c>
      <c r="J60" s="20">
        <f t="shared" si="21"/>
        <v>0</v>
      </c>
      <c r="K60" s="20">
        <v>0</v>
      </c>
      <c r="L60" s="20">
        <v>0</v>
      </c>
      <c r="M60" s="20">
        <f t="shared" si="24"/>
        <v>0</v>
      </c>
      <c r="N60" s="20">
        <v>0</v>
      </c>
      <c r="O60" s="20">
        <v>0</v>
      </c>
    </row>
    <row r="61" spans="1:15" ht="15.75">
      <c r="A61" s="107"/>
      <c r="B61" s="109" t="s">
        <v>72</v>
      </c>
      <c r="C61" s="109"/>
      <c r="D61" s="20">
        <v>0</v>
      </c>
      <c r="E61" s="20">
        <v>0</v>
      </c>
      <c r="F61" s="20">
        <f t="shared" si="11"/>
        <v>0</v>
      </c>
      <c r="G61" s="20">
        <v>0</v>
      </c>
      <c r="H61" s="20">
        <v>0</v>
      </c>
      <c r="I61" s="20">
        <f t="shared" si="23"/>
        <v>0</v>
      </c>
      <c r="J61" s="20">
        <f t="shared" si="21"/>
        <v>0</v>
      </c>
      <c r="K61" s="20">
        <v>0</v>
      </c>
      <c r="L61" s="20">
        <v>0</v>
      </c>
      <c r="M61" s="20">
        <f t="shared" si="24"/>
        <v>0</v>
      </c>
      <c r="N61" s="20">
        <v>0</v>
      </c>
      <c r="O61" s="20">
        <v>0</v>
      </c>
    </row>
    <row r="62" spans="1:15" ht="15.75">
      <c r="A62" s="107"/>
      <c r="B62" s="109" t="s">
        <v>73</v>
      </c>
      <c r="C62" s="109"/>
      <c r="D62" s="20">
        <v>0</v>
      </c>
      <c r="E62" s="20">
        <v>0</v>
      </c>
      <c r="F62" s="20">
        <f t="shared" si="11"/>
        <v>0</v>
      </c>
      <c r="G62" s="20">
        <v>0</v>
      </c>
      <c r="H62" s="20">
        <v>0</v>
      </c>
      <c r="I62" s="20">
        <f t="shared" si="23"/>
        <v>0</v>
      </c>
      <c r="J62" s="20">
        <f t="shared" si="21"/>
        <v>0</v>
      </c>
      <c r="K62" s="20">
        <v>0</v>
      </c>
      <c r="L62" s="20">
        <v>0</v>
      </c>
      <c r="M62" s="20">
        <f t="shared" si="24"/>
        <v>0</v>
      </c>
      <c r="N62" s="20">
        <v>0</v>
      </c>
      <c r="O62" s="20">
        <v>0</v>
      </c>
    </row>
    <row r="63" spans="1:15" ht="15.75">
      <c r="A63" s="107"/>
      <c r="B63" s="109" t="s">
        <v>74</v>
      </c>
      <c r="C63" s="109"/>
      <c r="D63" s="20">
        <v>0</v>
      </c>
      <c r="E63" s="20">
        <v>0</v>
      </c>
      <c r="F63" s="20">
        <f t="shared" si="11"/>
        <v>0</v>
      </c>
      <c r="G63" s="20">
        <v>0</v>
      </c>
      <c r="H63" s="20">
        <v>0</v>
      </c>
      <c r="I63" s="20">
        <f t="shared" si="23"/>
        <v>0</v>
      </c>
      <c r="J63" s="20">
        <f t="shared" si="21"/>
        <v>0</v>
      </c>
      <c r="K63" s="20">
        <v>0</v>
      </c>
      <c r="L63" s="20">
        <v>0</v>
      </c>
      <c r="M63" s="20">
        <f t="shared" si="24"/>
        <v>0</v>
      </c>
      <c r="N63" s="20">
        <v>0</v>
      </c>
      <c r="O63" s="20">
        <v>0</v>
      </c>
    </row>
    <row r="64" spans="1:15" ht="15.75">
      <c r="A64" s="107"/>
      <c r="B64" s="109" t="s">
        <v>75</v>
      </c>
      <c r="C64" s="109"/>
      <c r="D64" s="20">
        <v>0</v>
      </c>
      <c r="E64" s="20">
        <v>0</v>
      </c>
      <c r="F64" s="20">
        <f t="shared" si="11"/>
        <v>0</v>
      </c>
      <c r="G64" s="20">
        <v>0</v>
      </c>
      <c r="H64" s="20">
        <v>0</v>
      </c>
      <c r="I64" s="20">
        <f t="shared" si="23"/>
        <v>0</v>
      </c>
      <c r="J64" s="20">
        <f t="shared" si="21"/>
        <v>0</v>
      </c>
      <c r="K64" s="20">
        <v>0</v>
      </c>
      <c r="L64" s="20">
        <v>0</v>
      </c>
      <c r="M64" s="20">
        <f t="shared" si="24"/>
        <v>0</v>
      </c>
      <c r="N64" s="20">
        <v>0</v>
      </c>
      <c r="O64" s="20">
        <v>0</v>
      </c>
    </row>
    <row r="65" spans="1:15" ht="15.75">
      <c r="A65" s="107"/>
      <c r="B65" s="109" t="s">
        <v>76</v>
      </c>
      <c r="C65" s="109"/>
      <c r="D65" s="20">
        <v>0</v>
      </c>
      <c r="E65" s="20">
        <v>0</v>
      </c>
      <c r="F65" s="20">
        <f t="shared" si="11"/>
        <v>0</v>
      </c>
      <c r="G65" s="20">
        <v>0</v>
      </c>
      <c r="H65" s="20">
        <v>0</v>
      </c>
      <c r="I65" s="20">
        <f t="shared" si="23"/>
        <v>0</v>
      </c>
      <c r="J65" s="20">
        <f t="shared" si="21"/>
        <v>0</v>
      </c>
      <c r="K65" s="20">
        <v>0</v>
      </c>
      <c r="L65" s="20">
        <v>0</v>
      </c>
      <c r="M65" s="20">
        <f t="shared" si="24"/>
        <v>0</v>
      </c>
      <c r="N65" s="20">
        <v>0</v>
      </c>
      <c r="O65" s="20">
        <v>0</v>
      </c>
    </row>
    <row r="66" spans="1:15" ht="15.75">
      <c r="A66" s="107"/>
      <c r="B66" s="109" t="s">
        <v>77</v>
      </c>
      <c r="C66" s="109"/>
      <c r="D66" s="20">
        <v>0</v>
      </c>
      <c r="E66" s="20">
        <v>0</v>
      </c>
      <c r="F66" s="20">
        <f t="shared" si="11"/>
        <v>0</v>
      </c>
      <c r="G66" s="20">
        <v>0</v>
      </c>
      <c r="H66" s="20">
        <v>0</v>
      </c>
      <c r="I66" s="20">
        <f t="shared" si="23"/>
        <v>0</v>
      </c>
      <c r="J66" s="20">
        <f t="shared" si="21"/>
        <v>0</v>
      </c>
      <c r="K66" s="20">
        <v>0</v>
      </c>
      <c r="L66" s="20">
        <v>0</v>
      </c>
      <c r="M66" s="20">
        <f t="shared" si="24"/>
        <v>0</v>
      </c>
      <c r="N66" s="20">
        <v>0</v>
      </c>
      <c r="O66" s="20">
        <v>0</v>
      </c>
    </row>
    <row r="67" spans="1:15" ht="15.75">
      <c r="A67" s="108"/>
      <c r="B67" s="110" t="s">
        <v>78</v>
      </c>
      <c r="C67" s="110"/>
      <c r="D67" s="21">
        <f>SUM(D58:D66)</f>
        <v>0</v>
      </c>
      <c r="E67" s="21">
        <f t="shared" ref="E67:O67" si="25">SUM(E58:E66)</f>
        <v>0</v>
      </c>
      <c r="F67" s="21">
        <f t="shared" si="25"/>
        <v>0</v>
      </c>
      <c r="G67" s="21">
        <f t="shared" si="25"/>
        <v>0</v>
      </c>
      <c r="H67" s="21">
        <f t="shared" si="25"/>
        <v>0</v>
      </c>
      <c r="I67" s="21">
        <f t="shared" si="25"/>
        <v>0</v>
      </c>
      <c r="J67" s="21">
        <f t="shared" si="25"/>
        <v>0</v>
      </c>
      <c r="K67" s="21">
        <f t="shared" si="25"/>
        <v>0</v>
      </c>
      <c r="L67" s="21">
        <f t="shared" si="25"/>
        <v>0</v>
      </c>
      <c r="M67" s="21">
        <f t="shared" si="25"/>
        <v>0</v>
      </c>
      <c r="N67" s="21">
        <f t="shared" si="25"/>
        <v>0</v>
      </c>
      <c r="O67" s="21">
        <f t="shared" si="25"/>
        <v>0</v>
      </c>
    </row>
    <row r="68" spans="1:15" s="44" customFormat="1" ht="18.75">
      <c r="A68" s="111" t="s">
        <v>109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2" t="s">
        <v>0</v>
      </c>
      <c r="M68" s="112"/>
      <c r="N68" s="112"/>
      <c r="O68" s="112"/>
    </row>
    <row r="69" spans="1:15" ht="15.75">
      <c r="A69" s="113" t="s">
        <v>1</v>
      </c>
      <c r="B69" s="114"/>
      <c r="C69" s="115"/>
      <c r="D69" s="119" t="s">
        <v>2</v>
      </c>
      <c r="E69" s="119"/>
      <c r="F69" s="119"/>
      <c r="G69" s="119" t="s">
        <v>3</v>
      </c>
      <c r="H69" s="119"/>
      <c r="I69" s="119"/>
      <c r="J69" s="119" t="s">
        <v>4</v>
      </c>
      <c r="K69" s="119" t="s">
        <v>5</v>
      </c>
      <c r="L69" s="119"/>
      <c r="M69" s="119"/>
      <c r="N69" s="120" t="s">
        <v>6</v>
      </c>
      <c r="O69" s="120"/>
    </row>
    <row r="70" spans="1:15" ht="15.75">
      <c r="A70" s="116"/>
      <c r="B70" s="117"/>
      <c r="C70" s="118"/>
      <c r="D70" s="19" t="s">
        <v>7</v>
      </c>
      <c r="E70" s="19" t="s">
        <v>8</v>
      </c>
      <c r="F70" s="19" t="s">
        <v>9</v>
      </c>
      <c r="G70" s="19" t="s">
        <v>7</v>
      </c>
      <c r="H70" s="19" t="s">
        <v>8</v>
      </c>
      <c r="I70" s="19" t="s">
        <v>9</v>
      </c>
      <c r="J70" s="119"/>
      <c r="K70" s="19" t="s">
        <v>7</v>
      </c>
      <c r="L70" s="19" t="s">
        <v>8</v>
      </c>
      <c r="M70" s="19" t="s">
        <v>9</v>
      </c>
      <c r="N70" s="19" t="s">
        <v>7</v>
      </c>
      <c r="O70" s="19" t="s">
        <v>8</v>
      </c>
    </row>
    <row r="71" spans="1:15" ht="15.75">
      <c r="A71" s="128" t="s">
        <v>79</v>
      </c>
      <c r="B71" s="132" t="s">
        <v>80</v>
      </c>
      <c r="C71" s="71" t="s">
        <v>81</v>
      </c>
      <c r="D71" s="33">
        <v>0</v>
      </c>
      <c r="E71" s="33">
        <v>0</v>
      </c>
      <c r="F71" s="20">
        <f t="shared" ref="F71:F79" si="26">D71+E71</f>
        <v>0</v>
      </c>
      <c r="G71" s="43">
        <v>8.0000000000000002E-3</v>
      </c>
      <c r="H71" s="33">
        <v>0</v>
      </c>
      <c r="I71" s="20">
        <f>G71+H71</f>
        <v>8.0000000000000002E-3</v>
      </c>
      <c r="J71" s="20">
        <f t="shared" ref="J71:J79" si="27">F71+I71</f>
        <v>8.0000000000000002E-3</v>
      </c>
      <c r="K71" s="28">
        <v>2.8</v>
      </c>
      <c r="L71" s="33">
        <v>0</v>
      </c>
      <c r="M71" s="20">
        <f>K71+L71</f>
        <v>2.8</v>
      </c>
      <c r="N71" s="33">
        <f>(K71/G71)*1000</f>
        <v>349999.99999999994</v>
      </c>
      <c r="O71" s="33">
        <v>0</v>
      </c>
    </row>
    <row r="72" spans="1:15" ht="15.75">
      <c r="A72" s="129"/>
      <c r="B72" s="133"/>
      <c r="C72" s="71" t="s">
        <v>82</v>
      </c>
      <c r="D72" s="33">
        <v>0</v>
      </c>
      <c r="E72" s="33">
        <v>0</v>
      </c>
      <c r="F72" s="20">
        <f t="shared" si="26"/>
        <v>0</v>
      </c>
      <c r="G72" s="33">
        <v>0</v>
      </c>
      <c r="H72" s="33">
        <v>0</v>
      </c>
      <c r="I72" s="20">
        <f>G72+H72</f>
        <v>0</v>
      </c>
      <c r="J72" s="20">
        <f t="shared" si="27"/>
        <v>0</v>
      </c>
      <c r="K72" s="33">
        <v>0</v>
      </c>
      <c r="L72" s="33">
        <v>0</v>
      </c>
      <c r="M72" s="20">
        <f>K72+L72</f>
        <v>0</v>
      </c>
      <c r="N72" s="33">
        <v>0</v>
      </c>
      <c r="O72" s="33">
        <v>0</v>
      </c>
    </row>
    <row r="73" spans="1:15" ht="15.75">
      <c r="A73" s="129"/>
      <c r="B73" s="133"/>
      <c r="C73" s="71" t="s">
        <v>83</v>
      </c>
      <c r="D73" s="33">
        <v>0</v>
      </c>
      <c r="E73" s="33">
        <v>0</v>
      </c>
      <c r="F73" s="20">
        <f t="shared" si="26"/>
        <v>0</v>
      </c>
      <c r="G73" s="33">
        <v>0</v>
      </c>
      <c r="H73" s="33">
        <v>0</v>
      </c>
      <c r="I73" s="20">
        <f>G73+H73</f>
        <v>0</v>
      </c>
      <c r="J73" s="20">
        <f t="shared" si="27"/>
        <v>0</v>
      </c>
      <c r="K73" s="33">
        <v>0</v>
      </c>
      <c r="L73" s="33">
        <v>0</v>
      </c>
      <c r="M73" s="20">
        <f>K73+L73</f>
        <v>0</v>
      </c>
      <c r="N73" s="33">
        <v>0</v>
      </c>
      <c r="O73" s="33">
        <v>0</v>
      </c>
    </row>
    <row r="74" spans="1:15" ht="15.75">
      <c r="A74" s="129"/>
      <c r="B74" s="133"/>
      <c r="C74" s="71" t="s">
        <v>84</v>
      </c>
      <c r="D74" s="33">
        <v>0</v>
      </c>
      <c r="E74" s="33">
        <v>0</v>
      </c>
      <c r="F74" s="20">
        <f t="shared" si="26"/>
        <v>0</v>
      </c>
      <c r="G74" s="33">
        <v>0</v>
      </c>
      <c r="H74" s="33">
        <v>0</v>
      </c>
      <c r="I74" s="20">
        <f>G74+H74</f>
        <v>0</v>
      </c>
      <c r="J74" s="20">
        <f t="shared" si="27"/>
        <v>0</v>
      </c>
      <c r="K74" s="33">
        <v>0</v>
      </c>
      <c r="L74" s="33">
        <v>0</v>
      </c>
      <c r="M74" s="20">
        <f>K74+L74</f>
        <v>0</v>
      </c>
      <c r="N74" s="33">
        <v>0</v>
      </c>
      <c r="O74" s="33">
        <v>0</v>
      </c>
    </row>
    <row r="75" spans="1:15" ht="15.75">
      <c r="A75" s="129"/>
      <c r="B75" s="133"/>
      <c r="C75" s="71" t="s">
        <v>85</v>
      </c>
      <c r="D75" s="33">
        <v>0</v>
      </c>
      <c r="E75" s="33">
        <v>0</v>
      </c>
      <c r="F75" s="20">
        <f t="shared" si="26"/>
        <v>0</v>
      </c>
      <c r="G75" s="43">
        <v>1.2E-2</v>
      </c>
      <c r="H75" s="33">
        <v>0</v>
      </c>
      <c r="I75" s="20">
        <f>G75+H75</f>
        <v>1.2E-2</v>
      </c>
      <c r="J75" s="20">
        <f t="shared" si="27"/>
        <v>1.2E-2</v>
      </c>
      <c r="K75" s="28">
        <v>4.8</v>
      </c>
      <c r="L75" s="33">
        <v>0</v>
      </c>
      <c r="M75" s="20">
        <f>K75+L75</f>
        <v>4.8</v>
      </c>
      <c r="N75" s="33">
        <f t="shared" ref="N75" si="28">(K75/G75)*1000</f>
        <v>400000</v>
      </c>
      <c r="O75" s="33">
        <v>0</v>
      </c>
    </row>
    <row r="76" spans="1:15" ht="15.75">
      <c r="A76" s="130"/>
      <c r="B76" s="134"/>
      <c r="C76" s="42" t="s">
        <v>86</v>
      </c>
      <c r="D76" s="34">
        <f>SUM(D71:D75)</f>
        <v>0</v>
      </c>
      <c r="E76" s="34">
        <f t="shared" ref="E76:O76" si="29">SUM(E71:E75)</f>
        <v>0</v>
      </c>
      <c r="F76" s="34">
        <f t="shared" si="29"/>
        <v>0</v>
      </c>
      <c r="G76" s="36">
        <f>SUM(G71:G75)</f>
        <v>0.02</v>
      </c>
      <c r="H76" s="34">
        <f t="shared" si="29"/>
        <v>0</v>
      </c>
      <c r="I76" s="36">
        <f t="shared" si="29"/>
        <v>0.02</v>
      </c>
      <c r="J76" s="36">
        <f>SUM(J71:J75)</f>
        <v>0.02</v>
      </c>
      <c r="K76" s="34">
        <f t="shared" si="29"/>
        <v>7.6</v>
      </c>
      <c r="L76" s="34">
        <f t="shared" si="29"/>
        <v>0</v>
      </c>
      <c r="M76" s="34">
        <f t="shared" si="29"/>
        <v>7.6</v>
      </c>
      <c r="N76" s="34">
        <f t="shared" si="29"/>
        <v>750000</v>
      </c>
      <c r="O76" s="34">
        <f t="shared" si="29"/>
        <v>0</v>
      </c>
    </row>
    <row r="77" spans="1:15" ht="15.75">
      <c r="A77" s="129"/>
      <c r="B77" s="132" t="s">
        <v>87</v>
      </c>
      <c r="C77" s="71" t="s">
        <v>88</v>
      </c>
      <c r="D77" s="33">
        <v>0</v>
      </c>
      <c r="E77" s="33">
        <v>0</v>
      </c>
      <c r="F77" s="33">
        <f t="shared" si="26"/>
        <v>0</v>
      </c>
      <c r="G77" s="33">
        <v>0</v>
      </c>
      <c r="H77" s="33">
        <v>0</v>
      </c>
      <c r="I77" s="33">
        <f>G77+H77</f>
        <v>0</v>
      </c>
      <c r="J77" s="20">
        <f t="shared" si="27"/>
        <v>0</v>
      </c>
      <c r="K77" s="33">
        <v>0</v>
      </c>
      <c r="L77" s="33">
        <v>0</v>
      </c>
      <c r="M77" s="20">
        <f>K77+L77</f>
        <v>0</v>
      </c>
      <c r="N77" s="33">
        <v>0</v>
      </c>
      <c r="O77" s="33">
        <v>0</v>
      </c>
    </row>
    <row r="78" spans="1:15" ht="15.75">
      <c r="A78" s="129"/>
      <c r="B78" s="133"/>
      <c r="C78" s="71" t="s">
        <v>89</v>
      </c>
      <c r="D78" s="33">
        <v>0</v>
      </c>
      <c r="E78" s="33">
        <v>0</v>
      </c>
      <c r="F78" s="33">
        <f t="shared" si="26"/>
        <v>0</v>
      </c>
      <c r="G78" s="28">
        <v>0.8</v>
      </c>
      <c r="H78" s="33">
        <v>0</v>
      </c>
      <c r="I78" s="28">
        <f>G78+H78</f>
        <v>0.8</v>
      </c>
      <c r="J78" s="20">
        <f t="shared" si="27"/>
        <v>0.8</v>
      </c>
      <c r="K78" s="33">
        <v>64</v>
      </c>
      <c r="L78" s="33">
        <v>0</v>
      </c>
      <c r="M78" s="33">
        <f>SUM(K78:L78)</f>
        <v>64</v>
      </c>
      <c r="N78" s="33">
        <f t="shared" ref="N78" si="30">(K78/G78)*1000</f>
        <v>80000</v>
      </c>
      <c r="O78" s="33">
        <v>0</v>
      </c>
    </row>
    <row r="79" spans="1:15" ht="15.75">
      <c r="A79" s="129"/>
      <c r="B79" s="133"/>
      <c r="C79" s="71" t="s">
        <v>90</v>
      </c>
      <c r="D79" s="33">
        <v>0</v>
      </c>
      <c r="E79" s="33">
        <v>0</v>
      </c>
      <c r="F79" s="33">
        <f t="shared" si="26"/>
        <v>0</v>
      </c>
      <c r="G79" s="33">
        <v>0</v>
      </c>
      <c r="H79" s="33">
        <v>0</v>
      </c>
      <c r="I79" s="33">
        <f>G79+H79</f>
        <v>0</v>
      </c>
      <c r="J79" s="20">
        <f t="shared" si="27"/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</row>
    <row r="80" spans="1:15" ht="15.75">
      <c r="A80" s="130"/>
      <c r="B80" s="134"/>
      <c r="C80" s="42" t="s">
        <v>91</v>
      </c>
      <c r="D80" s="34">
        <f>SUM(D77:D79)</f>
        <v>0</v>
      </c>
      <c r="E80" s="34">
        <f t="shared" ref="E80:O80" si="31">SUM(E77:E79)</f>
        <v>0</v>
      </c>
      <c r="F80" s="34">
        <f t="shared" si="31"/>
        <v>0</v>
      </c>
      <c r="G80" s="29">
        <f t="shared" si="31"/>
        <v>0.8</v>
      </c>
      <c r="H80" s="34">
        <f t="shared" si="31"/>
        <v>0</v>
      </c>
      <c r="I80" s="34">
        <f t="shared" si="31"/>
        <v>0.8</v>
      </c>
      <c r="J80" s="34">
        <f>SUM(J77:J79)</f>
        <v>0.8</v>
      </c>
      <c r="K80" s="34">
        <f t="shared" si="31"/>
        <v>64</v>
      </c>
      <c r="L80" s="34">
        <f t="shared" si="31"/>
        <v>0</v>
      </c>
      <c r="M80" s="34">
        <f t="shared" si="31"/>
        <v>64</v>
      </c>
      <c r="N80" s="34">
        <f t="shared" si="31"/>
        <v>80000</v>
      </c>
      <c r="O80" s="34">
        <f t="shared" si="31"/>
        <v>0</v>
      </c>
    </row>
    <row r="81" spans="1:24" ht="21" customHeight="1">
      <c r="A81" s="131"/>
      <c r="B81" s="110" t="s">
        <v>92</v>
      </c>
      <c r="C81" s="110"/>
      <c r="D81" s="37">
        <f t="shared" ref="D81:O81" si="32">D76+D80</f>
        <v>0</v>
      </c>
      <c r="E81" s="37">
        <f t="shared" si="32"/>
        <v>0</v>
      </c>
      <c r="F81" s="37">
        <f>F76+F80</f>
        <v>0</v>
      </c>
      <c r="G81" s="38">
        <f t="shared" si="32"/>
        <v>0.82000000000000006</v>
      </c>
      <c r="H81" s="37">
        <f t="shared" si="32"/>
        <v>0</v>
      </c>
      <c r="I81" s="38">
        <f>I76+I80</f>
        <v>0.82000000000000006</v>
      </c>
      <c r="J81" s="38">
        <f t="shared" si="32"/>
        <v>0.82000000000000006</v>
      </c>
      <c r="K81" s="37">
        <f t="shared" si="32"/>
        <v>71.599999999999994</v>
      </c>
      <c r="L81" s="37">
        <f t="shared" si="32"/>
        <v>0</v>
      </c>
      <c r="M81" s="37">
        <f t="shared" si="32"/>
        <v>71.599999999999994</v>
      </c>
      <c r="N81" s="37">
        <f>SUM(N76:N80)</f>
        <v>910000</v>
      </c>
      <c r="O81" s="37">
        <f t="shared" si="32"/>
        <v>0</v>
      </c>
    </row>
    <row r="82" spans="1:24" ht="15.75" customHeight="1">
      <c r="A82" s="107" t="s">
        <v>93</v>
      </c>
      <c r="B82" s="109" t="s">
        <v>94</v>
      </c>
      <c r="C82" s="109"/>
      <c r="D82" s="33">
        <v>0</v>
      </c>
      <c r="E82" s="33">
        <v>0</v>
      </c>
      <c r="F82" s="20">
        <f t="shared" ref="F82:F90" si="33">D82+E82</f>
        <v>0</v>
      </c>
      <c r="G82" s="33">
        <v>0</v>
      </c>
      <c r="H82" s="33">
        <v>0</v>
      </c>
      <c r="I82" s="20">
        <f>G82+H82</f>
        <v>0</v>
      </c>
      <c r="J82" s="20">
        <f t="shared" ref="J82:J90" si="34">F82+I82</f>
        <v>0</v>
      </c>
      <c r="K82" s="33">
        <v>0</v>
      </c>
      <c r="L82" s="33">
        <v>0</v>
      </c>
      <c r="M82" s="33">
        <f>SUM(K82:L82)</f>
        <v>0</v>
      </c>
      <c r="N82" s="33">
        <v>0</v>
      </c>
      <c r="O82" s="33">
        <v>0</v>
      </c>
    </row>
    <row r="83" spans="1:24" ht="15.75">
      <c r="A83" s="107"/>
      <c r="B83" s="109" t="s">
        <v>95</v>
      </c>
      <c r="C83" s="109"/>
      <c r="D83" s="33">
        <v>0</v>
      </c>
      <c r="E83" s="33">
        <v>0</v>
      </c>
      <c r="F83" s="20">
        <f t="shared" si="33"/>
        <v>0</v>
      </c>
      <c r="G83" s="33">
        <v>0</v>
      </c>
      <c r="H83" s="33">
        <v>0</v>
      </c>
      <c r="I83" s="20">
        <f>G83+H83</f>
        <v>0</v>
      </c>
      <c r="J83" s="20">
        <f t="shared" si="34"/>
        <v>0</v>
      </c>
      <c r="K83" s="33">
        <v>0</v>
      </c>
      <c r="L83" s="33">
        <v>0</v>
      </c>
      <c r="M83" s="33">
        <f t="shared" ref="M83:M90" si="35">SUM(K83:L83)</f>
        <v>0</v>
      </c>
      <c r="N83" s="33">
        <v>0</v>
      </c>
      <c r="O83" s="33">
        <v>0</v>
      </c>
    </row>
    <row r="84" spans="1:24" ht="13.5" customHeight="1">
      <c r="A84" s="107"/>
      <c r="B84" s="109" t="s">
        <v>96</v>
      </c>
      <c r="C84" s="109"/>
      <c r="D84" s="33">
        <v>19</v>
      </c>
      <c r="E84" s="33">
        <v>0</v>
      </c>
      <c r="F84" s="20">
        <f t="shared" si="33"/>
        <v>19</v>
      </c>
      <c r="G84" s="28">
        <v>18.899999999999999</v>
      </c>
      <c r="H84" s="33">
        <v>0</v>
      </c>
      <c r="I84" s="20">
        <f>G84+H84</f>
        <v>18.899999999999999</v>
      </c>
      <c r="J84" s="20">
        <f t="shared" si="34"/>
        <v>37.9</v>
      </c>
      <c r="K84" s="43">
        <v>2.5000000000000001E-2</v>
      </c>
      <c r="L84" s="33">
        <v>0</v>
      </c>
      <c r="M84" s="43">
        <f>SUM(K84:L84)</f>
        <v>2.5000000000000001E-2</v>
      </c>
      <c r="N84" s="43">
        <f>(K84/G84)*1000</f>
        <v>1.3227513227513228</v>
      </c>
      <c r="O84" s="33">
        <v>0</v>
      </c>
    </row>
    <row r="85" spans="1:24" ht="15.75" customHeight="1">
      <c r="A85" s="107"/>
      <c r="B85" s="109" t="s">
        <v>97</v>
      </c>
      <c r="C85" s="109"/>
      <c r="D85" s="28">
        <v>44.3</v>
      </c>
      <c r="E85" s="33">
        <v>6</v>
      </c>
      <c r="F85" s="28">
        <f t="shared" si="33"/>
        <v>50.3</v>
      </c>
      <c r="G85" s="33">
        <v>39</v>
      </c>
      <c r="H85" s="33">
        <v>0</v>
      </c>
      <c r="I85" s="20">
        <f>G85+H85</f>
        <v>39</v>
      </c>
      <c r="J85" s="20">
        <f t="shared" si="34"/>
        <v>89.3</v>
      </c>
      <c r="K85" s="28">
        <v>44.2</v>
      </c>
      <c r="L85" s="33">
        <v>0</v>
      </c>
      <c r="M85" s="28">
        <f t="shared" si="35"/>
        <v>44.2</v>
      </c>
      <c r="N85" s="33">
        <f>(K85/G85)*1000</f>
        <v>1133.3333333333333</v>
      </c>
      <c r="O85" s="33">
        <v>0</v>
      </c>
      <c r="X85" t="s">
        <v>106</v>
      </c>
    </row>
    <row r="86" spans="1:24" ht="15.75" customHeight="1">
      <c r="A86" s="107"/>
      <c r="B86" s="135" t="s">
        <v>98</v>
      </c>
      <c r="C86" s="135"/>
      <c r="D86" s="55">
        <v>380</v>
      </c>
      <c r="E86" s="55">
        <v>0</v>
      </c>
      <c r="F86" s="56">
        <f>SUM(D86:E86)</f>
        <v>380</v>
      </c>
      <c r="G86" s="55">
        <v>0</v>
      </c>
      <c r="H86" s="55">
        <v>0</v>
      </c>
      <c r="I86" s="56">
        <v>0</v>
      </c>
      <c r="J86" s="56">
        <f t="shared" si="34"/>
        <v>380</v>
      </c>
      <c r="K86" s="55">
        <v>0</v>
      </c>
      <c r="L86" s="55">
        <v>0</v>
      </c>
      <c r="M86" s="55">
        <f t="shared" si="35"/>
        <v>0</v>
      </c>
      <c r="N86" s="55">
        <v>0</v>
      </c>
      <c r="O86" s="55">
        <v>0</v>
      </c>
    </row>
    <row r="87" spans="1:24" ht="15.75" customHeight="1">
      <c r="A87" s="107"/>
      <c r="B87" s="109" t="s">
        <v>99</v>
      </c>
      <c r="C87" s="109"/>
      <c r="D87" s="33">
        <v>0</v>
      </c>
      <c r="E87" s="33">
        <v>0</v>
      </c>
      <c r="F87" s="20">
        <f t="shared" si="33"/>
        <v>0</v>
      </c>
      <c r="G87" s="33">
        <v>0</v>
      </c>
      <c r="H87" s="33">
        <v>0</v>
      </c>
      <c r="I87" s="20">
        <f>G87+H87</f>
        <v>0</v>
      </c>
      <c r="J87" s="20">
        <f t="shared" si="34"/>
        <v>0</v>
      </c>
      <c r="K87" s="33">
        <v>0</v>
      </c>
      <c r="L87" s="33">
        <v>0</v>
      </c>
      <c r="M87" s="33">
        <f t="shared" si="35"/>
        <v>0</v>
      </c>
      <c r="N87" s="33">
        <v>0</v>
      </c>
      <c r="O87" s="33">
        <v>0</v>
      </c>
    </row>
    <row r="88" spans="1:24" ht="15.75">
      <c r="A88" s="107"/>
      <c r="B88" s="109" t="s">
        <v>100</v>
      </c>
      <c r="C88" s="109"/>
      <c r="D88" s="33">
        <v>0</v>
      </c>
      <c r="E88" s="33">
        <v>0</v>
      </c>
      <c r="F88" s="20">
        <f t="shared" si="33"/>
        <v>0</v>
      </c>
      <c r="G88" s="28">
        <v>3.5</v>
      </c>
      <c r="H88" s="33">
        <v>206</v>
      </c>
      <c r="I88" s="20">
        <f>G88+H88</f>
        <v>209.5</v>
      </c>
      <c r="J88" s="20">
        <f t="shared" si="34"/>
        <v>209.5</v>
      </c>
      <c r="K88" s="33">
        <v>15</v>
      </c>
      <c r="L88" s="33">
        <v>10</v>
      </c>
      <c r="M88" s="33">
        <f t="shared" si="35"/>
        <v>25</v>
      </c>
      <c r="N88" s="28">
        <f>(K88/G88)*1000</f>
        <v>4285.7142857142853</v>
      </c>
      <c r="O88" s="28">
        <f>(L88/H88)*1000</f>
        <v>48.543689320388346</v>
      </c>
    </row>
    <row r="89" spans="1:24" ht="15.75">
      <c r="A89" s="107"/>
      <c r="B89" s="109" t="s">
        <v>101</v>
      </c>
      <c r="C89" s="109"/>
      <c r="D89" s="33">
        <v>0</v>
      </c>
      <c r="E89" s="33">
        <v>0</v>
      </c>
      <c r="F89" s="20">
        <f t="shared" si="33"/>
        <v>0</v>
      </c>
      <c r="G89" s="73">
        <v>6.0400000000000002E-2</v>
      </c>
      <c r="H89" s="33">
        <v>0</v>
      </c>
      <c r="I89" s="20">
        <f>G89+H89</f>
        <v>6.0400000000000002E-2</v>
      </c>
      <c r="J89" s="20">
        <f t="shared" si="34"/>
        <v>6.0400000000000002E-2</v>
      </c>
      <c r="K89" s="35">
        <v>13.1</v>
      </c>
      <c r="L89" s="33">
        <v>0</v>
      </c>
      <c r="M89" s="35">
        <f t="shared" si="35"/>
        <v>13.1</v>
      </c>
      <c r="N89" s="28">
        <f>(K89/G89)*1000</f>
        <v>216887.41721854301</v>
      </c>
      <c r="O89" s="33">
        <v>0</v>
      </c>
    </row>
    <row r="90" spans="1:24" ht="12.75" customHeight="1">
      <c r="A90" s="107"/>
      <c r="B90" s="109" t="s">
        <v>102</v>
      </c>
      <c r="C90" s="109"/>
      <c r="D90" s="33">
        <v>0</v>
      </c>
      <c r="E90" s="33">
        <v>0</v>
      </c>
      <c r="F90" s="20">
        <f t="shared" si="33"/>
        <v>0</v>
      </c>
      <c r="G90" s="33">
        <v>0</v>
      </c>
      <c r="H90" s="33">
        <v>0</v>
      </c>
      <c r="I90" s="20">
        <f>G90+H90</f>
        <v>0</v>
      </c>
      <c r="J90" s="20">
        <f t="shared" si="34"/>
        <v>0</v>
      </c>
      <c r="K90" s="33">
        <v>0</v>
      </c>
      <c r="L90" s="33">
        <v>0</v>
      </c>
      <c r="M90" s="33">
        <f t="shared" si="35"/>
        <v>0</v>
      </c>
      <c r="N90" s="33">
        <v>0</v>
      </c>
      <c r="O90" s="33">
        <v>0</v>
      </c>
    </row>
    <row r="91" spans="1:24" ht="15.75" customHeight="1">
      <c r="A91" s="108"/>
      <c r="B91" s="110" t="s">
        <v>103</v>
      </c>
      <c r="C91" s="110"/>
      <c r="D91" s="37">
        <f>SUM(D82:D90)</f>
        <v>443.3</v>
      </c>
      <c r="E91" s="37">
        <f t="shared" ref="E91:M91" si="36">SUM(E82:E90)</f>
        <v>6</v>
      </c>
      <c r="F91" s="37">
        <f t="shared" si="36"/>
        <v>449.3</v>
      </c>
      <c r="G91" s="38">
        <f t="shared" si="36"/>
        <v>61.4604</v>
      </c>
      <c r="H91" s="37">
        <f t="shared" si="36"/>
        <v>206</v>
      </c>
      <c r="I91" s="38">
        <f t="shared" si="36"/>
        <v>267.46039999999999</v>
      </c>
      <c r="J91" s="38">
        <f t="shared" si="36"/>
        <v>716.7604</v>
      </c>
      <c r="K91" s="38">
        <f t="shared" si="36"/>
        <v>72.325000000000003</v>
      </c>
      <c r="L91" s="37">
        <f t="shared" si="36"/>
        <v>10</v>
      </c>
      <c r="M91" s="38">
        <f t="shared" si="36"/>
        <v>82.324999999999989</v>
      </c>
      <c r="N91" s="37">
        <f>(K91/G91)*1000</f>
        <v>1176.7739878035288</v>
      </c>
      <c r="O91" s="37">
        <v>0</v>
      </c>
    </row>
    <row r="92" spans="1:24" ht="15.75">
      <c r="A92" s="125" t="s">
        <v>104</v>
      </c>
      <c r="B92" s="126"/>
      <c r="C92" s="127"/>
      <c r="D92" s="25">
        <f t="shared" ref="D92:M92" si="37">D8+D18+D23+D31+D41+D57+D67+D81+D91</f>
        <v>1486.8</v>
      </c>
      <c r="E92" s="25">
        <f t="shared" si="37"/>
        <v>10.3</v>
      </c>
      <c r="F92" s="25">
        <f t="shared" si="37"/>
        <v>1497.1</v>
      </c>
      <c r="G92" s="25">
        <f t="shared" si="37"/>
        <v>5395.7803999999996</v>
      </c>
      <c r="H92" s="25">
        <f t="shared" si="37"/>
        <v>206</v>
      </c>
      <c r="I92" s="25">
        <f t="shared" si="37"/>
        <v>5601.7803999999996</v>
      </c>
      <c r="J92" s="25">
        <f t="shared" si="37"/>
        <v>7098.8804</v>
      </c>
      <c r="K92" s="17">
        <f t="shared" si="37"/>
        <v>30891.424999999999</v>
      </c>
      <c r="L92" s="25">
        <f t="shared" si="37"/>
        <v>10</v>
      </c>
      <c r="M92" s="17">
        <f t="shared" si="37"/>
        <v>30901.424999999999</v>
      </c>
      <c r="N92" s="25">
        <f>(K92/G92)*1000</f>
        <v>5725.1079009812929</v>
      </c>
      <c r="O92" s="25">
        <v>0</v>
      </c>
    </row>
    <row r="93" spans="1:24" ht="22.5">
      <c r="A93" s="124" t="s">
        <v>105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</row>
  </sheetData>
  <mergeCells count="102">
    <mergeCell ref="A93:O93"/>
    <mergeCell ref="B87:C87"/>
    <mergeCell ref="B88:C88"/>
    <mergeCell ref="B89:C89"/>
    <mergeCell ref="B90:C90"/>
    <mergeCell ref="B91:C91"/>
    <mergeCell ref="A92:C92"/>
    <mergeCell ref="A71:A81"/>
    <mergeCell ref="B71:B76"/>
    <mergeCell ref="B77:B80"/>
    <mergeCell ref="B81:C81"/>
    <mergeCell ref="A82:A91"/>
    <mergeCell ref="B82:C82"/>
    <mergeCell ref="B83:C83"/>
    <mergeCell ref="B84:C84"/>
    <mergeCell ref="B85:C85"/>
    <mergeCell ref="B86:C86"/>
    <mergeCell ref="B67:C67"/>
    <mergeCell ref="A68:K68"/>
    <mergeCell ref="L68:O68"/>
    <mergeCell ref="A69:C70"/>
    <mergeCell ref="D69:F69"/>
    <mergeCell ref="G69:I69"/>
    <mergeCell ref="J69:J70"/>
    <mergeCell ref="K69:M69"/>
    <mergeCell ref="N69:O69"/>
    <mergeCell ref="A58:A6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42:A57"/>
    <mergeCell ref="B42:C42"/>
    <mergeCell ref="B43:B50"/>
    <mergeCell ref="B51:C51"/>
    <mergeCell ref="B52:C52"/>
    <mergeCell ref="B53:C53"/>
    <mergeCell ref="B54:C54"/>
    <mergeCell ref="B55:C55"/>
    <mergeCell ref="B56:C56"/>
    <mergeCell ref="B57:C57"/>
    <mergeCell ref="A35:A41"/>
    <mergeCell ref="B35:C35"/>
    <mergeCell ref="B36:C36"/>
    <mergeCell ref="B37:C37"/>
    <mergeCell ref="B38:C38"/>
    <mergeCell ref="B39:C39"/>
    <mergeCell ref="B40:C40"/>
    <mergeCell ref="B41:C41"/>
    <mergeCell ref="A32:K32"/>
    <mergeCell ref="L32:O32"/>
    <mergeCell ref="A33:C34"/>
    <mergeCell ref="D33:F33"/>
    <mergeCell ref="G33:I33"/>
    <mergeCell ref="J33:J34"/>
    <mergeCell ref="K33:M33"/>
    <mergeCell ref="N33:O3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  <mergeCell ref="B18:C18"/>
    <mergeCell ref="A19:A23"/>
    <mergeCell ref="B19:C19"/>
    <mergeCell ref="B20:C20"/>
    <mergeCell ref="B21:C21"/>
    <mergeCell ref="B22:C22"/>
    <mergeCell ref="B23:C23"/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4:A8"/>
    <mergeCell ref="B4:C4"/>
    <mergeCell ref="B5:C5"/>
    <mergeCell ref="B6:C6"/>
    <mergeCell ref="B7:C7"/>
    <mergeCell ref="B8:C8"/>
    <mergeCell ref="A1:K1"/>
    <mergeCell ref="L1:O1"/>
    <mergeCell ref="A2:C3"/>
    <mergeCell ref="D2:F2"/>
    <mergeCell ref="G2:I2"/>
    <mergeCell ref="J2:J3"/>
    <mergeCell ref="K2:M2"/>
    <mergeCell ref="N2:O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2" manualBreakCount="2">
    <brk id="31" max="14" man="1"/>
    <brk id="6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استان زنجان</vt:lpstr>
      <vt:lpstr>ابهر</vt:lpstr>
      <vt:lpstr>ایجرود</vt:lpstr>
      <vt:lpstr>خدابنده</vt:lpstr>
      <vt:lpstr>خرمدره</vt:lpstr>
      <vt:lpstr>زنجان</vt:lpstr>
      <vt:lpstr>سلطانیه</vt:lpstr>
      <vt:lpstr>طارم</vt:lpstr>
      <vt:lpstr>ماهنشان</vt:lpstr>
      <vt:lpstr>ابهر!Print_Area</vt:lpstr>
      <vt:lpstr>خدابنده!Print_Area</vt:lpstr>
      <vt:lpstr>ماهنشان!Print_Area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hadadi, golnaz</cp:lastModifiedBy>
  <cp:lastPrinted>2022-06-09T04:00:35Z</cp:lastPrinted>
  <dcterms:created xsi:type="dcterms:W3CDTF">2016-10-24T05:49:13Z</dcterms:created>
  <dcterms:modified xsi:type="dcterms:W3CDTF">2022-06-09T04:02:54Z</dcterms:modified>
</cp:coreProperties>
</file>